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1-11-26 СД портфель для сайта\"/>
    </mc:Choice>
  </mc:AlternateContent>
  <xr:revisionPtr revIDLastSave="0" documentId="13_ncr:1_{2622EC08-1357-4176-A4D0-221EB351DE90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портфеля'!$A$24:$O$29</definedName>
    <definedName name="Report08">'Состав портфеля'!$A$31:$O$31</definedName>
    <definedName name="Report09">'Состав портфеля'!$A$33:$O$63</definedName>
    <definedName name="Report10">'Состав портфеля'!$A$65:$O$65</definedName>
    <definedName name="Report11">'Состав портфеля'!$A$67:$O$68</definedName>
    <definedName name="Report12">'Состав портфеля'!$A$70:$O$70</definedName>
    <definedName name="Report13">'Состав портфеля'!$A$72:$O$72</definedName>
    <definedName name="Report14">'Состав портфеля'!$A$74:$O$74</definedName>
    <definedName name="Report15">'Состав портфеля'!$A$76:$O$80</definedName>
    <definedName name="Report16">'Состав портфеля'!$A$82:$O$82</definedName>
    <definedName name="Report17">'Состав портфеля'!$A$84:$O$84</definedName>
    <definedName name="Report18">'Состав портфеля'!$A$86:$O$88</definedName>
    <definedName name="Report19">'Состав портфеля'!$A$90:$O$90</definedName>
    <definedName name="Report20">'Состав портфеля'!$A$92:$O$93</definedName>
    <definedName name="Report21">'Состав портфеля'!$A$95:$O$95</definedName>
    <definedName name="Report22">'Состав портфеля'!$A$97:$O$97</definedName>
    <definedName name="Report23">'Состав портфеля'!$A$99:$O$99</definedName>
    <definedName name="Report24">'Состав портфеля'!$A$101:$O$101</definedName>
    <definedName name="Report25">'Состав портфеля'!$A$103:$O$103</definedName>
    <definedName name="Report26">'Состав портфеля'!$A$105:$O$105</definedName>
    <definedName name="Report27">'Состав портфеля'!$A$106:$K$106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93" i="12" l="1"/>
  <c r="G106" i="12" s="1"/>
  <c r="K106" i="12" s="1"/>
  <c r="G88" i="12"/>
  <c r="G80" i="12"/>
  <c r="G68" i="12"/>
  <c r="G63" i="12"/>
  <c r="G29" i="12"/>
  <c r="G22" i="12"/>
  <c r="B5" i="9"/>
  <c r="B3" i="12" l="1"/>
  <c r="O1" i="12" l="1"/>
  <c r="O2" i="12" l="1"/>
  <c r="H105" i="12" s="1"/>
  <c r="H101" i="12" l="1"/>
  <c r="H103" i="12"/>
  <c r="H97" i="12"/>
  <c r="H99" i="12"/>
  <c r="H93" i="12"/>
  <c r="H95" i="12"/>
  <c r="H90" i="12"/>
  <c r="H82" i="12"/>
  <c r="H84" i="12"/>
  <c r="H74" i="12"/>
  <c r="H80" i="12"/>
  <c r="H70" i="12"/>
  <c r="H72" i="12"/>
  <c r="H65" i="12"/>
  <c r="H68" i="12"/>
  <c r="H31" i="12"/>
  <c r="H63" i="12"/>
  <c r="H22" i="12"/>
  <c r="H29" i="12"/>
  <c r="B2" i="12"/>
</calcChain>
</file>

<file path=xl/sharedStrings.xml><?xml version="1.0" encoding="utf-8"?>
<sst xmlns="http://schemas.openxmlformats.org/spreadsheetml/2006/main" count="292" uniqueCount="210">
  <si>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</si>
  <si>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</si>
  <si>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</si>
  <si>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</si>
  <si>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</si>
  <si>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</si>
  <si>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</si>
  <si>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</si>
  <si>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</si>
  <si>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</si>
  <si>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</si>
  <si>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</si>
  <si>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</si>
  <si>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</si>
  <si>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</si>
  <si>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</si>
  <si>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</si>
  <si>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</si>
  <si>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</si>
  <si>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</si>
  <si>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</si>
  <si>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</si>
  <si>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</si>
  <si>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</si>
  <si>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</si>
  <si>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</si>
  <si>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</si>
  <si>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</si>
  <si>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</si>
  <si>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</si>
  <si>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</si>
  <si>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</si>
  <si>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</si>
  <si>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</si>
  <si>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</si>
  <si>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</si>
  <si>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</si>
  <si>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</si>
  <si>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</si>
  <si>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</si>
  <si>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</si>
  <si>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</si>
  <si>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</si>
  <si>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31.08.2021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</si>
  <si>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</si>
  <si>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</si>
  <si>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</si>
  <si>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</si>
  <si>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</si>
  <si>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</si>
  <si>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</si>
  <si>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</si>
  <si>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</si>
  <si>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</si>
  <si>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</si>
  <si>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</si>
  <si>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</si>
  <si>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</si>
  <si>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</si>
  <si>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</si>
  <si>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</si>
  <si>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</si>
  <si>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</si>
  <si>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</si>
  <si>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</si>
  <si>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</si>
  <si>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</si>
  <si>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</si>
  <si>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</si>
  <si>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</si>
  <si>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</si>
  <si>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</si>
  <si>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</si>
  <si>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</si>
  <si>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</si>
  <si>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</si>
  <si>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</si>
  <si>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</si>
  <si>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</si>
  <si>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</si>
  <si>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</si>
  <si>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</si>
  <si>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</si>
  <si>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</si>
  <si>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</si>
  <si>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</si>
  <si>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</si>
  <si>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</si>
  <si>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</si>
  <si>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</si>
  <si>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</si>
  <si>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</si>
  <si>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</si>
  <si>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</si>
  <si>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</si>
  <si>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</si>
  <si>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</si>
  <si>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</si>
  <si>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</si>
  <si>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</si>
  <si>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</si>
  <si>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</si>
  <si>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</si>
  <si>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</si>
  <si>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</si>
  <si>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</si>
  <si>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</si>
  <si>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</si>
  <si>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</si>
  <si>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</si>
  <si>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</si>
  <si>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</si>
  <si>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</si>
  <si>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</si>
  <si>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</si>
  <si>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</si>
  <si>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</si>
  <si>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</si>
  <si>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</si>
  <si>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</si>
  <si>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</si>
  <si>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Публичное акционерное общество "Магнит"</t>
  </si>
  <si>
    <t>1032304945947</t>
  </si>
  <si>
    <t>4B02-03-00822-J-001P</t>
  </si>
  <si>
    <t>RU000A0ZYC98</t>
  </si>
  <si>
    <t>Публичное акционерное общество "МегаФон"</t>
  </si>
  <si>
    <t>1027809169585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</si>
  <si>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</si>
  <si>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</si>
  <si>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</si>
  <si>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</si>
  <si>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</si>
  <si>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</si>
  <si>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</si>
  <si>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</si>
  <si>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</si>
  <si>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</si>
  <si>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</si>
  <si>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</si>
  <si>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</si>
  <si>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</si>
  <si>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</si>
  <si>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</si>
  <si>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4B02-05-00963-B-001P</t>
  </si>
  <si>
    <t>RU000A102G01</t>
  </si>
  <si>
    <t>Публичное акционерное общество "Совкомбанк"</t>
  </si>
  <si>
    <t>1144400000425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</si>
  <si>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</si>
  <si>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</si>
  <si>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</si>
  <si>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</si>
  <si>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4B02-06-00146-A-001P</t>
  </si>
  <si>
    <t>RU000A0ZYXV9</t>
  </si>
  <si>
    <t>4B02-07-00122-A</t>
  </si>
  <si>
    <t>RU000A0JUFV8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</si>
  <si>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</si>
  <si>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</si>
  <si>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</si>
  <si>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</si>
  <si>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</si>
  <si>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</si>
  <si>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</si>
  <si>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</si>
  <si>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</si>
  <si>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</si>
  <si>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</si>
  <si>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</si>
  <si>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</si>
  <si>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</si>
  <si>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</si>
  <si>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</si>
  <si>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</si>
  <si>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</si>
  <si>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</si>
  <si>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</si>
  <si>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</si>
  <si>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</si>
  <si>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</si>
  <si>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</si>
  <si>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4B021501326B</t>
  </si>
  <si>
    <t>RU000A0JV0U1</t>
  </si>
  <si>
    <t>4B022001326B</t>
  </si>
  <si>
    <t>RU000A0JXRV7</t>
  </si>
  <si>
    <t>4B023401000B001P</t>
  </si>
  <si>
    <t>RU000A102PB6</t>
  </si>
  <si>
    <t>Банк ВТБ (публичное акционерное общество)</t>
  </si>
  <si>
    <t>1027739609391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</si>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</sst>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44439</v>
      </c>
      <c r="G6" s="3">
        <v>44439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1235959095</v>
      </c>
      <c r="C7">
        <v>89133555.939999998</v>
      </c>
      <c r="D7">
        <v>630104171.10000002</v>
      </c>
      <c r="F7">
        <v>9428211.5399999991</v>
      </c>
      <c r="H7">
        <v>33401844.239999998</v>
      </c>
      <c r="I7">
        <v>0</v>
      </c>
      <c r="M7">
        <v>18691586.149999999</v>
      </c>
      <c r="N7">
        <v>105</v>
      </c>
    </row>
    <row r="8" spans="1:14" x14ac:dyDescent="0.25">
      <c r="A8" t="s">
        <v>41</v>
      </c>
      <c r="B8">
        <v>2016718463.97</v>
      </c>
    </row>
    <row r="9" spans="1:14" x14ac:dyDescent="0.25">
      <c r="A9" t="s">
        <v>42</v>
      </c>
      <c r="B9" s="2" t="s">
        <v>43</v>
      </c>
      <c r="C9">
        <v>2016718463.97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2016718463.97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topLeftCell="A82" workbookViewId="0">
      <selection activeCell="G91" sqref="G91"/>
    </sheetView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44439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31.08.2021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2016718463.97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321356</v>
      </c>
      <c r="G7" s="23">
        <v>326616597.72000003</v>
      </c>
      <c r="H7" s="23">
        <v>16.2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168167</v>
      </c>
      <c r="G8" s="23">
        <v>167211811.44</v>
      </c>
      <c r="H8" s="23">
        <v>8.2899999999999991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354469</v>
      </c>
      <c r="G9" s="23">
        <v>360863620.75999999</v>
      </c>
      <c r="H9" s="23">
        <v>17.89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20436</v>
      </c>
      <c r="G10" s="23">
        <v>20673057.600000001</v>
      </c>
      <c r="H10" s="23">
        <v>1.03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9196.83</v>
      </c>
      <c r="H11" s="23">
        <v>0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7252</v>
      </c>
      <c r="G12" s="23">
        <v>7315817.5999999996</v>
      </c>
      <c r="H12" s="23">
        <v>0.36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72020</v>
      </c>
      <c r="G13" s="23">
        <v>77445266.599999994</v>
      </c>
      <c r="H13" s="23">
        <v>3.84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72421</v>
      </c>
      <c r="G14" s="23">
        <v>74344501.760000005</v>
      </c>
      <c r="H14" s="23">
        <v>3.69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27574</v>
      </c>
      <c r="G15" s="23">
        <v>28557564.579999998</v>
      </c>
      <c r="H15" s="23">
        <v>1.42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10120</v>
      </c>
      <c r="G16" s="23">
        <v>10395770</v>
      </c>
      <c r="H16" s="23">
        <v>0.52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23621</v>
      </c>
      <c r="G17" s="23">
        <v>25542332.140000001</v>
      </c>
      <c r="H17" s="23">
        <v>1.27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50556</v>
      </c>
      <c r="G18" s="23">
        <v>51860850.359999999</v>
      </c>
      <c r="H18" s="23">
        <v>2.57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2327</v>
      </c>
      <c r="G19" s="23">
        <v>2405117.39</v>
      </c>
      <c r="H19" s="23">
        <v>0.12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46148</v>
      </c>
      <c r="G20" s="23">
        <v>46973587.719999999</v>
      </c>
      <c r="H20" s="23">
        <v>2.33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89248</v>
      </c>
      <c r="G21" s="23">
        <v>35744002.5</v>
      </c>
      <c r="H21" s="23">
        <v>1.77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SUM($G$7:$G$21)</f>
        <v>1235959095.0000002</v>
      </c>
      <c r="H22" s="23">
        <f>(G22/$O$2) *100</f>
        <v>61.285653752926905</v>
      </c>
      <c r="J22" s="31"/>
      <c r="K22" s="31"/>
    </row>
    <row r="23" spans="1:15" s="5" customFormat="1" ht="35.25" customHeight="1" x14ac:dyDescent="0.25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5">
      <c r="B24" s="11" t="s">
        <v>79</v>
      </c>
      <c r="C24" s="14" t="s">
        <v>80</v>
      </c>
      <c r="D24" s="14" t="s">
        <v>81</v>
      </c>
      <c r="E24" s="14" t="s">
        <v>82</v>
      </c>
      <c r="F24" s="37">
        <v>10560</v>
      </c>
      <c r="G24" s="23">
        <v>10666867.199999999</v>
      </c>
      <c r="H24" s="23">
        <v>0.53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81</v>
      </c>
      <c r="E25" s="14" t="s">
        <v>82</v>
      </c>
      <c r="F25" s="37">
        <v>35000</v>
      </c>
      <c r="G25" s="23">
        <v>33894700</v>
      </c>
      <c r="H25" s="23">
        <v>1.68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18800</v>
      </c>
      <c r="G26" s="23">
        <v>19267744</v>
      </c>
      <c r="H26" s="23">
        <v>0.96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87</v>
      </c>
      <c r="E27" s="14" t="s">
        <v>88</v>
      </c>
      <c r="F27" s="37">
        <v>21750</v>
      </c>
      <c r="G27" s="23">
        <v>21285637.5</v>
      </c>
      <c r="H27" s="23">
        <v>1.06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93</v>
      </c>
      <c r="E28" s="14" t="s">
        <v>94</v>
      </c>
      <c r="F28" s="37">
        <v>4229</v>
      </c>
      <c r="G28" s="23">
        <v>4018607.24</v>
      </c>
      <c r="H28" s="23">
        <v>0.2</v>
      </c>
      <c r="J28" s="31"/>
      <c r="K28" s="31"/>
    </row>
    <row r="29" spans="1:15" s="5" customFormat="1" ht="35.25" customHeight="1" x14ac:dyDescent="0.25">
      <c r="B29" s="11" t="s">
        <v>5</v>
      </c>
      <c r="C29" s="13"/>
      <c r="D29" s="13"/>
      <c r="E29" s="13"/>
      <c r="F29" s="38"/>
      <c r="G29" s="23">
        <f>SUM($G$24:$G$28)</f>
        <v>89133555.939999998</v>
      </c>
      <c r="H29" s="23">
        <f>(G29/$O$2) *100</f>
        <v>4.4197322299780319</v>
      </c>
      <c r="J29" s="31"/>
      <c r="K29" s="31"/>
    </row>
    <row r="30" spans="1:15" s="5" customFormat="1" ht="35.25" customHeight="1" x14ac:dyDescent="0.25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1:15" s="5" customFormat="1" ht="35.25" customHeight="1" x14ac:dyDescent="0.25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95</v>
      </c>
      <c r="C33" s="14" t="s">
        <v>96</v>
      </c>
      <c r="D33" s="14" t="s">
        <v>97</v>
      </c>
      <c r="E33" s="14" t="s">
        <v>98</v>
      </c>
      <c r="F33" s="37">
        <v>33441</v>
      </c>
      <c r="G33" s="23">
        <v>33295197.239999998</v>
      </c>
      <c r="H33" s="23">
        <v>1.65</v>
      </c>
      <c r="J33" s="31"/>
      <c r="K33" s="31"/>
    </row>
    <row r="34" spans="2:11" s="5" customFormat="1" ht="35.25" customHeight="1" x14ac:dyDescent="0.25">
      <c r="B34" s="11" t="s">
        <v>99</v>
      </c>
      <c r="C34" s="14" t="s">
        <v>100</v>
      </c>
      <c r="D34" s="14" t="s">
        <v>101</v>
      </c>
      <c r="E34" s="14" t="s">
        <v>102</v>
      </c>
      <c r="F34" s="37">
        <v>32000</v>
      </c>
      <c r="G34" s="23">
        <v>32306240</v>
      </c>
      <c r="H34" s="23">
        <v>1.6</v>
      </c>
      <c r="J34" s="31"/>
      <c r="K34" s="31"/>
    </row>
    <row r="35" spans="2:11" s="5" customFormat="1" ht="35.25" customHeight="1" x14ac:dyDescent="0.25">
      <c r="B35" s="11" t="s">
        <v>103</v>
      </c>
      <c r="C35" s="14" t="s">
        <v>104</v>
      </c>
      <c r="D35" s="14" t="s">
        <v>105</v>
      </c>
      <c r="E35" s="14" t="s">
        <v>106</v>
      </c>
      <c r="F35" s="37">
        <v>11622</v>
      </c>
      <c r="G35" s="23">
        <v>10819384.68</v>
      </c>
      <c r="H35" s="23">
        <v>0.54</v>
      </c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21000</v>
      </c>
      <c r="G36" s="23">
        <v>21080640</v>
      </c>
      <c r="H36" s="23">
        <v>1.05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41000</v>
      </c>
      <c r="G37" s="23">
        <v>42059440</v>
      </c>
      <c r="H37" s="23">
        <v>2.09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28775</v>
      </c>
      <c r="G38" s="23">
        <v>30044553</v>
      </c>
      <c r="H38" s="23">
        <v>1.49</v>
      </c>
      <c r="J38" s="31"/>
      <c r="K38" s="31"/>
    </row>
    <row r="39" spans="2:11" s="5" customFormat="1" ht="35.25" customHeight="1" x14ac:dyDescent="0.25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5670</v>
      </c>
      <c r="G39" s="23">
        <v>5742859.5</v>
      </c>
      <c r="H39" s="23">
        <v>0.28000000000000003</v>
      </c>
      <c r="J39" s="31"/>
      <c r="K39" s="31"/>
    </row>
    <row r="40" spans="2:11" s="5" customFormat="1" ht="35.25" customHeight="1" x14ac:dyDescent="0.25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5890</v>
      </c>
      <c r="G40" s="23">
        <v>6113996.7000000002</v>
      </c>
      <c r="H40" s="23">
        <v>0.3</v>
      </c>
      <c r="J40" s="31"/>
      <c r="K40" s="31"/>
    </row>
    <row r="41" spans="2:11" s="5" customFormat="1" ht="35.25" customHeight="1" x14ac:dyDescent="0.25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38758</v>
      </c>
      <c r="G41" s="23">
        <v>40336613.340000004</v>
      </c>
      <c r="H41" s="23">
        <v>2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121</v>
      </c>
      <c r="E42" s="14" t="s">
        <v>122</v>
      </c>
      <c r="F42" s="37">
        <v>7477</v>
      </c>
      <c r="G42" s="23">
        <v>7418604.6299999999</v>
      </c>
      <c r="H42" s="23">
        <v>0.37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51456</v>
      </c>
      <c r="G43" s="23">
        <v>53843043.840000004</v>
      </c>
      <c r="H43" s="23">
        <v>2.67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129</v>
      </c>
      <c r="E44" s="14" t="s">
        <v>130</v>
      </c>
      <c r="F44" s="37">
        <v>9324</v>
      </c>
      <c r="G44" s="23">
        <v>9468149.0399999991</v>
      </c>
      <c r="H44" s="23">
        <v>0.47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35000</v>
      </c>
      <c r="G45" s="23">
        <v>33742800</v>
      </c>
      <c r="H45" s="23">
        <v>1.67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31500</v>
      </c>
      <c r="G46" s="23">
        <v>31856265</v>
      </c>
      <c r="H46" s="23">
        <v>1.58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2000</v>
      </c>
      <c r="G47" s="23">
        <v>2077580</v>
      </c>
      <c r="H47" s="23">
        <v>0.1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97</v>
      </c>
      <c r="E48" s="14" t="s">
        <v>98</v>
      </c>
      <c r="F48" s="37">
        <v>16077</v>
      </c>
      <c r="G48" s="23">
        <v>16641785.01</v>
      </c>
      <c r="H48" s="23">
        <v>0.83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135</v>
      </c>
      <c r="E49" s="14" t="s">
        <v>136</v>
      </c>
      <c r="F49" s="37">
        <v>25000</v>
      </c>
      <c r="G49" s="23">
        <v>25303000</v>
      </c>
      <c r="H49" s="23">
        <v>1.25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157</v>
      </c>
      <c r="E50" s="14" t="s">
        <v>158</v>
      </c>
      <c r="F50" s="37">
        <v>20073</v>
      </c>
      <c r="G50" s="23">
        <v>20207852.82</v>
      </c>
      <c r="H50" s="23">
        <v>1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149</v>
      </c>
      <c r="E51" s="14" t="s">
        <v>150</v>
      </c>
      <c r="F51" s="37">
        <v>15000</v>
      </c>
      <c r="G51" s="23">
        <v>15198255.75</v>
      </c>
      <c r="H51" s="23">
        <v>0.75</v>
      </c>
      <c r="J51" s="31"/>
      <c r="K51" s="31"/>
    </row>
    <row r="52" spans="2:11" s="5" customFormat="1" ht="35.25" customHeight="1" x14ac:dyDescent="0.25">
      <c r="B52" s="11" t="s">
        <v>161</v>
      </c>
      <c r="C52" s="14" t="s">
        <v>162</v>
      </c>
      <c r="D52" s="14" t="s">
        <v>149</v>
      </c>
      <c r="E52" s="14" t="s">
        <v>150</v>
      </c>
      <c r="F52" s="37">
        <v>3784</v>
      </c>
      <c r="G52" s="23">
        <v>3853285.04</v>
      </c>
      <c r="H52" s="23">
        <v>0.19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165</v>
      </c>
      <c r="E53" s="14" t="s">
        <v>166</v>
      </c>
      <c r="F53" s="37">
        <v>39895</v>
      </c>
      <c r="G53" s="23">
        <v>40425603.5</v>
      </c>
      <c r="H53" s="23">
        <v>2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157</v>
      </c>
      <c r="E54" s="14" t="s">
        <v>158</v>
      </c>
      <c r="F54" s="37">
        <v>40000</v>
      </c>
      <c r="G54" s="23">
        <v>40580400</v>
      </c>
      <c r="H54" s="23">
        <v>2.0099999999999998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23999</v>
      </c>
      <c r="G55" s="23">
        <v>24826725.510000002</v>
      </c>
      <c r="H55" s="23">
        <v>1.23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175</v>
      </c>
      <c r="E56" s="14" t="s">
        <v>176</v>
      </c>
      <c r="F56" s="37">
        <v>31117</v>
      </c>
      <c r="G56" s="23">
        <v>32280153.460000001</v>
      </c>
      <c r="H56" s="23">
        <v>1.6</v>
      </c>
      <c r="J56" s="31"/>
      <c r="K56" s="31"/>
    </row>
    <row r="57" spans="2:11" s="5" customFormat="1" ht="35.25" customHeight="1" x14ac:dyDescent="0.25">
      <c r="B57" s="11" t="s">
        <v>177</v>
      </c>
      <c r="C57" s="14" t="s">
        <v>178</v>
      </c>
      <c r="D57" s="14" t="s">
        <v>175</v>
      </c>
      <c r="E57" s="14" t="s">
        <v>176</v>
      </c>
      <c r="F57" s="37">
        <v>32990</v>
      </c>
      <c r="G57" s="23">
        <v>34698222.200000003</v>
      </c>
      <c r="H57" s="23">
        <v>1.72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171</v>
      </c>
      <c r="E58" s="14" t="s">
        <v>172</v>
      </c>
      <c r="F58" s="37">
        <v>120</v>
      </c>
      <c r="G58" s="23">
        <v>121089.06</v>
      </c>
      <c r="H58" s="23">
        <v>0.01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171</v>
      </c>
      <c r="E59" s="14" t="s">
        <v>172</v>
      </c>
      <c r="F59" s="37">
        <v>10700</v>
      </c>
      <c r="G59" s="23">
        <v>10869881.23</v>
      </c>
      <c r="H59" s="23">
        <v>0.54</v>
      </c>
      <c r="J59" s="31"/>
      <c r="K59" s="31"/>
    </row>
    <row r="60" spans="2:11" s="5" customFormat="1" ht="35.25" customHeight="1" x14ac:dyDescent="0.25">
      <c r="B60" s="11" t="s">
        <v>183</v>
      </c>
      <c r="C60" s="14" t="s">
        <v>184</v>
      </c>
      <c r="D60" s="14" t="s">
        <v>185</v>
      </c>
      <c r="E60" s="14" t="s">
        <v>186</v>
      </c>
      <c r="F60" s="37">
        <v>3204</v>
      </c>
      <c r="G60" s="23">
        <v>3192305.4</v>
      </c>
      <c r="H60" s="23">
        <v>0.16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171</v>
      </c>
      <c r="E61" s="14" t="s">
        <v>172</v>
      </c>
      <c r="F61" s="37">
        <v>1423</v>
      </c>
      <c r="G61" s="23">
        <v>1381889.53</v>
      </c>
      <c r="H61" s="23">
        <v>7.0000000000000007E-2</v>
      </c>
      <c r="J61" s="31"/>
      <c r="K61" s="31"/>
    </row>
    <row r="62" spans="2:11" s="5" customFormat="1" ht="35.25" customHeight="1" x14ac:dyDescent="0.25">
      <c r="B62" s="11" t="s">
        <v>189</v>
      </c>
      <c r="C62" s="14" t="s">
        <v>190</v>
      </c>
      <c r="D62" s="14" t="s">
        <v>185</v>
      </c>
      <c r="E62" s="14" t="s">
        <v>186</v>
      </c>
      <c r="F62" s="37">
        <v>319</v>
      </c>
      <c r="G62" s="23">
        <v>318355.62</v>
      </c>
      <c r="H62" s="23">
        <v>0.02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SUM($G$33:$G$62)</f>
        <v>630104171.10000002</v>
      </c>
      <c r="H63" s="23">
        <f>(G63/$O$2) *100</f>
        <v>31.244032439689768</v>
      </c>
      <c r="J63" s="31"/>
      <c r="K63" s="31"/>
    </row>
    <row r="64" spans="2:11" s="5" customFormat="1" ht="35.25" customHeight="1" x14ac:dyDescent="0.25">
      <c r="B64" s="12" t="s">
        <v>27</v>
      </c>
      <c r="C64" s="16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9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191</v>
      </c>
      <c r="C67" s="14" t="s">
        <v>192</v>
      </c>
      <c r="D67" s="14" t="s">
        <v>193</v>
      </c>
      <c r="E67" s="14" t="s">
        <v>194</v>
      </c>
      <c r="F67" s="37">
        <v>3762</v>
      </c>
      <c r="G67" s="23">
        <v>9428211.5399999991</v>
      </c>
      <c r="H67" s="23">
        <v>0.47</v>
      </c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>
        <f>SUM($G$67)</f>
        <v>9428211.5399999991</v>
      </c>
      <c r="H68" s="23">
        <f>(G68/$O$2) *100</f>
        <v>0.4675026141943554</v>
      </c>
      <c r="J68" s="31"/>
      <c r="K68" s="31"/>
    </row>
    <row r="69" spans="1:15" s="7" customFormat="1" ht="35.25" customHeight="1" x14ac:dyDescent="0.25">
      <c r="A69" s="5"/>
      <c r="B69" s="10" t="s">
        <v>10</v>
      </c>
      <c r="C69" s="13"/>
      <c r="D69" s="13"/>
      <c r="E69" s="13"/>
      <c r="F69" s="38"/>
      <c r="G69" s="23"/>
      <c r="H69" s="23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0" t="s">
        <v>28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32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29</v>
      </c>
      <c r="C75" s="13"/>
      <c r="D75" s="13"/>
      <c r="E75" s="13"/>
      <c r="F75" s="38"/>
      <c r="G75" s="23"/>
      <c r="H75" s="29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195</v>
      </c>
      <c r="C76" s="14"/>
      <c r="D76" s="14" t="s">
        <v>196</v>
      </c>
      <c r="E76" s="14" t="s">
        <v>197</v>
      </c>
      <c r="F76" s="37"/>
      <c r="G76" s="23">
        <v>24163466.370000001</v>
      </c>
      <c r="H76" s="23">
        <v>1.2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198</v>
      </c>
      <c r="C77" s="14"/>
      <c r="D77" s="14" t="s">
        <v>196</v>
      </c>
      <c r="E77" s="14" t="s">
        <v>197</v>
      </c>
      <c r="F77" s="37"/>
      <c r="G77" s="23">
        <v>622214.52</v>
      </c>
      <c r="H77" s="23">
        <v>0.03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199</v>
      </c>
      <c r="C78" s="14"/>
      <c r="D78" s="14" t="s">
        <v>200</v>
      </c>
      <c r="E78" s="14" t="s">
        <v>201</v>
      </c>
      <c r="F78" s="37"/>
      <c r="G78" s="23">
        <v>8383187.6900000004</v>
      </c>
      <c r="H78" s="23">
        <v>0.42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202</v>
      </c>
      <c r="C79" s="14"/>
      <c r="D79" s="14" t="s">
        <v>203</v>
      </c>
      <c r="E79" s="14" t="s">
        <v>201</v>
      </c>
      <c r="F79" s="37"/>
      <c r="G79" s="23">
        <v>232975.66</v>
      </c>
      <c r="H79" s="23">
        <v>0.01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>
        <f>SUM($G$76:$G$79)</f>
        <v>33401844.240000002</v>
      </c>
      <c r="H80" s="23">
        <f>(G80/$O$2) *100</f>
        <v>1.6562472569545967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2" t="s">
        <v>30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11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25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204</v>
      </c>
      <c r="C86" s="14"/>
      <c r="D86" s="14" t="s">
        <v>205</v>
      </c>
      <c r="E86" s="14" t="s">
        <v>206</v>
      </c>
      <c r="F86" s="37"/>
      <c r="G86" s="23">
        <v>18646638.140000001</v>
      </c>
      <c r="H86" s="23">
        <v>0.92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207</v>
      </c>
      <c r="C87" s="14"/>
      <c r="D87" s="14" t="s">
        <v>208</v>
      </c>
      <c r="E87" s="14" t="s">
        <v>209</v>
      </c>
      <c r="F87" s="37"/>
      <c r="G87" s="23">
        <v>44767.46</v>
      </c>
      <c r="H87" s="23"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>
        <f>SUM($G$86:$G$87)</f>
        <v>18691405.600000001</v>
      </c>
      <c r="H88" s="23">
        <v>0.92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17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18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53</v>
      </c>
      <c r="C92" s="14"/>
      <c r="D92" s="14" t="s">
        <v>49</v>
      </c>
      <c r="E92" s="14" t="s">
        <v>50</v>
      </c>
      <c r="F92" s="37"/>
      <c r="G92" s="23">
        <v>180.55</v>
      </c>
      <c r="H92" s="23"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>
        <f>SUM($G$92)</f>
        <v>180.55</v>
      </c>
      <c r="H93" s="23">
        <f>(G93/$O$2) *100</f>
        <v>8.9526626163068552E-6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26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22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19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31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20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34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7"/>
      <c r="B106" s="10" t="s">
        <v>23</v>
      </c>
      <c r="C106" s="15"/>
      <c r="D106" s="15"/>
      <c r="E106" s="15"/>
      <c r="F106" s="39"/>
      <c r="G106" s="24">
        <f>G105+G103+G101+G99+G97+G95+G93+G90+G88+G84+G82+G80+G74+G72+G70+G68+G65+G63+G31+G29+G22</f>
        <v>2016718463.9700003</v>
      </c>
      <c r="H106" s="24">
        <v>100</v>
      </c>
      <c r="I106" s="7"/>
      <c r="J106" s="33">
        <v>2016718463.97</v>
      </c>
      <c r="K106" s="17">
        <f>ROUND(G106,2)-ROUND(J106,2)</f>
        <v>0</v>
      </c>
      <c r="L106" s="7"/>
      <c r="M106" s="7"/>
      <c r="N106" s="7"/>
      <c r="O106" s="7"/>
    </row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2021-12-16T07:49:51Z</dcterms:modified>
</cp:coreProperties>
</file>