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its\appdata\local\microsoft\windows\inetcache\content.outlook\36fbzwbg\"/>
    </mc:Choice>
  </mc:AlternateContent>
  <xr:revisionPtr revIDLastSave="0" documentId="13_ncr:1_{B0E2D525-E939-47E3-AE1F-CCAF56B2F05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портфеля'!$A$7:$O$16</definedName>
    <definedName name="Report07">'Состав портфеля'!$A$18:$O$22</definedName>
    <definedName name="Report08">'Состав портфеля'!$A$24:$O$24</definedName>
    <definedName name="Report09">'Состав портфеля'!$A$26:$O$56</definedName>
    <definedName name="Report10">'Состав портфеля'!$A$58:$O$58</definedName>
    <definedName name="Report11">'Состав портфеля'!$A$60:$O$61</definedName>
    <definedName name="Report12">'Состав портфеля'!$A$63:$O$63</definedName>
    <definedName name="Report13">'Состав портфеля'!$A$65:$O$65</definedName>
    <definedName name="Report14">'Состав портфеля'!$A$67:$O$67</definedName>
    <definedName name="Report15">'Состав портфеля'!$A$69:$O$73</definedName>
    <definedName name="Report16">'Состав портфеля'!$A$75:$O$75</definedName>
    <definedName name="Report17">'Состав портфеля'!$A$77:$O$77</definedName>
    <definedName name="Report18">'Состав портфеля'!$A$79:$O$81</definedName>
    <definedName name="Report19">'Состав портфеля'!$A$83:$O$83</definedName>
    <definedName name="Report20">'Состав портфеля'!$A$85:$O$85</definedName>
    <definedName name="Report21">'Состав портфеля'!$A$87:$O$87</definedName>
    <definedName name="Report22">'Состав портфеля'!$A$89:$O$89</definedName>
    <definedName name="Report23">'Состав портфеля'!$A$91:$O$91</definedName>
    <definedName name="Report24">'Состав портфеля'!$A$93:$O$93</definedName>
    <definedName name="Report25">'Состав портфеля'!$A$95:$O$96</definedName>
    <definedName name="Report26">'Состав портфеля'!$A$98:$O$98</definedName>
    <definedName name="Report27">'Состав портфеля'!$A$99:$K$99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45621"/>
</workbook>
</file>

<file path=xl/calcChain.xml><?xml version="1.0" encoding="utf-8"?>
<calcChain xmlns="http://schemas.openxmlformats.org/spreadsheetml/2006/main">
  <c r="G99" i="12" l="1"/>
  <c r="K99" i="12" s="1"/>
  <c r="G96" i="12"/>
  <c r="G81" i="12"/>
  <c r="G73" i="12"/>
  <c r="G61" i="12"/>
  <c r="G56" i="12"/>
  <c r="G22" i="12"/>
  <c r="G16" i="12"/>
  <c r="B5" i="9"/>
  <c r="B3" i="12" l="1"/>
  <c r="O1" i="12" l="1"/>
  <c r="O2" i="12" l="1"/>
  <c r="H98" i="12" s="1"/>
  <c r="H93" i="12" l="1"/>
  <c r="H96" i="12"/>
  <c r="H89" i="12"/>
  <c r="H91" i="12"/>
  <c r="H85" i="12"/>
  <c r="H87" i="12"/>
  <c r="H81" i="12"/>
  <c r="H83" i="12"/>
  <c r="H75" i="12"/>
  <c r="H77" i="12"/>
  <c r="H67" i="12"/>
  <c r="H73" i="12"/>
  <c r="H63" i="12"/>
  <c r="H65" i="12"/>
  <c r="H58" i="12"/>
  <c r="H61" i="12"/>
  <c r="H24" i="12"/>
  <c r="H56" i="12"/>
  <c r="H16" i="12"/>
  <c r="H22" i="12"/>
  <c r="B2" i="12"/>
</calcChain>
</file>

<file path=xl/sharedStrings.xml><?xml version="1.0" encoding="utf-8"?>
<sst xmlns="http://schemas.openxmlformats.org/spreadsheetml/2006/main" count="264" uniqueCount="191">
  <si>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</si>
  <si>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</si>
  <si>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</si>
  <si>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</si>
  <si>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</si>
  <si>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</si>
  <si>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</si>
  <si>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</si>
  <si>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</si>
  <si>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</si>
  <si>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</si>
  <si>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</si>
  <si>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</si>
  <si>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</si>
  <si>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</si>
  <si>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</si>
  <si>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</si>
  <si>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</si>
  <si>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</si>
  <si>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</si>
  <si>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</si>
  <si>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</si>
  <si>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</si>
  <si>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</si>
  <si>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</si>
  <si>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</si>
  <si>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</si>
  <si>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</si>
  <si>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</si>
  <si>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</si>
  <si>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</si>
  <si>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</si>
  <si>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</si>
  <si>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</si>
  <si>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</si>
  <si>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</si>
  <si>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</si>
  <si>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</si>
  <si>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</si>
  <si>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</si>
  <si>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</si>
  <si>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</si>
  <si>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</si>
  <si>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31.03.2021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</si>
  <si>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</si>
  <si>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</si>
  <si>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</si>
  <si>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</si>
  <si>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</si>
  <si>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</si>
  <si>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</si>
  <si>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</si>
  <si>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</si>
  <si>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26205RMFS</t>
  </si>
  <si>
    <t>RU000A0JREQ7</t>
  </si>
  <si>
    <t>26209RMFS</t>
  </si>
  <si>
    <t>RU000A0JSMA2</t>
  </si>
  <si>
    <t>26211RMFS</t>
  </si>
  <si>
    <t>RU000A0JTJL3</t>
  </si>
  <si>
    <t>26217RMFS</t>
  </si>
  <si>
    <t>RU000A0JVW30</t>
  </si>
  <si>
    <t>26220RMFS</t>
  </si>
  <si>
    <t>RU000A0JXB41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</si>
  <si>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</si>
  <si>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</si>
  <si>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</si>
  <si>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</si>
  <si>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</si>
  <si>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</si>
  <si>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</si>
  <si>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</si>
  <si>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</si>
  <si>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</si>
  <si>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</si>
  <si>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</si>
  <si>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</si>
  <si>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</si>
  <si>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</si>
  <si>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</si>
  <si>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</si>
  <si>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</si>
  <si>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</si>
  <si>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</si>
  <si>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</si>
  <si>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</si>
  <si>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</si>
  <si>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</si>
  <si>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</si>
  <si>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</si>
  <si>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</si>
  <si>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</si>
  <si>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4B02-01-57320-D-001P</t>
  </si>
  <si>
    <t>RU000A0JXPU3</t>
  </si>
  <si>
    <t>Акционерное общество "Концерн "Калашников"</t>
  </si>
  <si>
    <t>1111832003018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</si>
  <si>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</si>
  <si>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</si>
  <si>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</si>
  <si>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</si>
  <si>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</si>
  <si>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</si>
  <si>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</si>
  <si>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</si>
  <si>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</si>
  <si>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</si>
  <si>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</si>
  <si>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</si>
  <si>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</si>
  <si>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</si>
  <si>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</si>
  <si>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</si>
  <si>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</si>
  <si>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</si>
  <si>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</si>
  <si>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</si>
  <si>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4B02-04-00146-A</t>
  </si>
  <si>
    <t>RU000A0JWRF2</t>
  </si>
  <si>
    <t>4B02-04-36241-R-001P</t>
  </si>
  <si>
    <t>RU000A1002L3</t>
  </si>
  <si>
    <t>Общество с ограниченной ответственностью "ИКС 5 ФИНАНС"</t>
  </si>
  <si>
    <t>1067761792053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</si>
  <si>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</si>
  <si>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</si>
  <si>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</si>
  <si>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</si>
  <si>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4B02-05-36241-R-001P</t>
  </si>
  <si>
    <t>RU000A100AB2</t>
  </si>
  <si>
    <t>4B02-06-00146-A-001P</t>
  </si>
  <si>
    <t>RU000A0ZYXV9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</si>
  <si>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</si>
  <si>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</si>
  <si>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</si>
  <si>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</si>
  <si>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</si>
  <si>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</si>
  <si>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</si>
  <si>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</si>
  <si>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</si>
  <si>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</si>
  <si>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</si>
  <si>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</si>
  <si>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4B02-64-01000-B-001P</t>
  </si>
  <si>
    <t>RU000A101M53</t>
  </si>
  <si>
    <t>Банк ВТБ (публичное акционерное общество)</t>
  </si>
  <si>
    <t>1027739609391</t>
  </si>
  <si>
    <t>4B02-65-01000-B-001P</t>
  </si>
  <si>
    <t>RU000A101Q67</t>
  </si>
  <si>
    <t>4B020101326B002P</t>
  </si>
  <si>
    <t>RU000A0ZZEW4</t>
  </si>
  <si>
    <t>АКЦИОНЕРНОЕ ОБЩЕСТВО "АЛЬФА-БАНК"</t>
  </si>
  <si>
    <t>1027700067328</t>
  </si>
  <si>
    <t>4B020301326B002P</t>
  </si>
  <si>
    <t>RU000A0ZZZ66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</si>
  <si>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</si>
  <si>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</si>
  <si>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</si>
  <si>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</si>
  <si>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</si>
  <si>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</si>
  <si>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4B020801000B001P</t>
  </si>
  <si>
    <t>RU000A0ZZH84</t>
  </si>
  <si>
    <t>4B021501326B</t>
  </si>
  <si>
    <t>RU000A0JV0U1</t>
  </si>
  <si>
    <t>4B022001326B</t>
  </si>
  <si>
    <t>RU000A0JXRV7</t>
  </si>
  <si>
    <t>4B023401000B001P</t>
  </si>
  <si>
    <t>RU000A102PB6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</si>
  <si>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</si>
  <si>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</si>
  <si>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</si>
  <si>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</si>
  <si>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</si>
  <si>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</si>
  <si>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</si>
  <si>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</si>
  <si>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</si>
  <si>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</si>
  <si>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</si>
  <si>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</si>
  <si>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</si>
  <si>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</si>
  <si>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</si>
  <si>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</si>
  <si>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</si>
  <si>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</si>
  <si>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</si>
  <si>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</si>
  <si>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</si>
  <si>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</si>
  <si>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</si>
  <si>
    <t>Московский банк ПАО Сбербанк, 01869855 (Подтверждение №9038/1869/000353 от 22.03.2021),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</si>
</sst>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44286</v>
      </c>
      <c r="G6" s="3">
        <v>44286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1055272812</v>
      </c>
      <c r="C7">
        <v>87030021.280000001</v>
      </c>
      <c r="D7">
        <v>716370846.36000001</v>
      </c>
      <c r="F7">
        <v>9428211.5399999991</v>
      </c>
      <c r="H7">
        <v>30633856.129999999</v>
      </c>
      <c r="I7">
        <v>0</v>
      </c>
      <c r="M7">
        <v>2131651.48</v>
      </c>
      <c r="N7">
        <v>156</v>
      </c>
    </row>
    <row r="8" spans="1:14" x14ac:dyDescent="0.2">
      <c r="A8" t="s">
        <v>41</v>
      </c>
      <c r="B8">
        <v>1900867398.79</v>
      </c>
    </row>
    <row r="9" spans="1:14" x14ac:dyDescent="0.2">
      <c r="A9" t="s">
        <v>42</v>
      </c>
      <c r="B9" s="2" t="s">
        <v>43</v>
      </c>
      <c r="C9">
        <v>1900867398.79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1900867398.79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44286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31.03.2021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1900867398.79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143963</v>
      </c>
      <c r="G7" s="23">
        <v>148885094.97</v>
      </c>
      <c r="H7" s="23">
        <v>7.83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114000</v>
      </c>
      <c r="G8" s="23">
        <v>115369140</v>
      </c>
      <c r="H8" s="23">
        <v>6.07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252126</v>
      </c>
      <c r="G9" s="23">
        <v>261182365.91999999</v>
      </c>
      <c r="H9" s="23">
        <v>13.74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100342</v>
      </c>
      <c r="G10" s="23">
        <v>104715907.78</v>
      </c>
      <c r="H10" s="23">
        <v>5.51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41</v>
      </c>
      <c r="G11" s="23">
        <v>42487.48</v>
      </c>
      <c r="H11" s="23">
        <v>0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260305</v>
      </c>
      <c r="G12" s="23">
        <v>265235176.69999999</v>
      </c>
      <c r="H12" s="23">
        <v>13.95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72421</v>
      </c>
      <c r="G13" s="23">
        <v>76202100.409999996</v>
      </c>
      <c r="H13" s="23">
        <v>4.01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46148</v>
      </c>
      <c r="G14" s="23">
        <v>47393534.520000003</v>
      </c>
      <c r="H14" s="23">
        <v>2.4900000000000002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89248</v>
      </c>
      <c r="G15" s="23">
        <v>36247004.219999999</v>
      </c>
      <c r="H15" s="23">
        <v>1.91</v>
      </c>
      <c r="J15" s="31"/>
      <c r="K15" s="31"/>
    </row>
    <row r="16" spans="1:15" s="5" customFormat="1" ht="35.25" customHeight="1" x14ac:dyDescent="0.2">
      <c r="B16" s="11" t="s">
        <v>5</v>
      </c>
      <c r="C16" s="13"/>
      <c r="D16" s="13"/>
      <c r="E16" s="13"/>
      <c r="F16" s="38"/>
      <c r="G16" s="23">
        <f>SUM($G$7:$G$15)</f>
        <v>1055272811.9999999</v>
      </c>
      <c r="H16" s="23">
        <f>(G16/$O$2) *100</f>
        <v>55.515330142004402</v>
      </c>
      <c r="J16" s="31"/>
      <c r="K16" s="31"/>
    </row>
    <row r="17" spans="1:15" s="5" customFormat="1" ht="35.25" customHeight="1" x14ac:dyDescent="0.2">
      <c r="A17" s="7"/>
      <c r="B17" s="10" t="s">
        <v>8</v>
      </c>
      <c r="C17" s="15"/>
      <c r="D17" s="15"/>
      <c r="E17" s="15"/>
      <c r="F17" s="39"/>
      <c r="G17" s="24"/>
      <c r="H17" s="27"/>
      <c r="I17" s="7"/>
      <c r="J17" s="32"/>
      <c r="K17" s="32"/>
      <c r="L17" s="7"/>
      <c r="M17" s="7"/>
      <c r="N17" s="7"/>
      <c r="O17" s="7"/>
    </row>
    <row r="18" spans="1:15" s="5" customFormat="1" ht="35.25" customHeight="1" x14ac:dyDescent="0.2">
      <c r="B18" s="11" t="s">
        <v>67</v>
      </c>
      <c r="C18" s="14" t="s">
        <v>68</v>
      </c>
      <c r="D18" s="14" t="s">
        <v>69</v>
      </c>
      <c r="E18" s="14" t="s">
        <v>70</v>
      </c>
      <c r="F18" s="37">
        <v>10560</v>
      </c>
      <c r="G18" s="23">
        <v>10780704</v>
      </c>
      <c r="H18" s="23">
        <v>0.56999999999999995</v>
      </c>
      <c r="J18" s="31"/>
      <c r="K18" s="31"/>
    </row>
    <row r="19" spans="1:15" s="5" customFormat="1" ht="35.25" customHeight="1" x14ac:dyDescent="0.2">
      <c r="B19" s="11" t="s">
        <v>71</v>
      </c>
      <c r="C19" s="14" t="s">
        <v>72</v>
      </c>
      <c r="D19" s="14" t="s">
        <v>69</v>
      </c>
      <c r="E19" s="14" t="s">
        <v>70</v>
      </c>
      <c r="F19" s="37">
        <v>35000</v>
      </c>
      <c r="G19" s="23">
        <v>34733650</v>
      </c>
      <c r="H19" s="23">
        <v>1.83</v>
      </c>
      <c r="J19" s="31"/>
      <c r="K19" s="31"/>
    </row>
    <row r="20" spans="1:15" s="5" customFormat="1" ht="35.25" customHeight="1" x14ac:dyDescent="0.2">
      <c r="B20" s="11" t="s">
        <v>73</v>
      </c>
      <c r="C20" s="14" t="s">
        <v>74</v>
      </c>
      <c r="D20" s="14" t="s">
        <v>75</v>
      </c>
      <c r="E20" s="14" t="s">
        <v>76</v>
      </c>
      <c r="F20" s="37">
        <v>18800</v>
      </c>
      <c r="G20" s="23">
        <v>19970334.780000001</v>
      </c>
      <c r="H20" s="23">
        <v>1.05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75</v>
      </c>
      <c r="E21" s="14" t="s">
        <v>76</v>
      </c>
      <c r="F21" s="37">
        <v>21750</v>
      </c>
      <c r="G21" s="23">
        <v>21545332.5</v>
      </c>
      <c r="H21" s="23">
        <v>1.1299999999999999</v>
      </c>
      <c r="J21" s="31"/>
      <c r="K21" s="31"/>
    </row>
    <row r="22" spans="1:15" s="5" customFormat="1" ht="35.25" customHeight="1" x14ac:dyDescent="0.2">
      <c r="B22" s="11" t="s">
        <v>5</v>
      </c>
      <c r="C22" s="13"/>
      <c r="D22" s="13"/>
      <c r="E22" s="13"/>
      <c r="F22" s="38"/>
      <c r="G22" s="23">
        <f>SUM($G$18:$G$21)</f>
        <v>87030021.280000001</v>
      </c>
      <c r="H22" s="23">
        <f>(G22/$O$2) *100</f>
        <v>4.578437261610099</v>
      </c>
      <c r="J22" s="31"/>
      <c r="K22" s="31"/>
    </row>
    <row r="23" spans="1:15" s="5" customFormat="1" ht="35.25" customHeight="1" x14ac:dyDescent="0.2">
      <c r="B23" s="12" t="s">
        <v>15</v>
      </c>
      <c r="C23" s="13"/>
      <c r="D23" s="13"/>
      <c r="E23" s="13"/>
      <c r="F23" s="38"/>
      <c r="G23" s="23"/>
      <c r="H23" s="28"/>
      <c r="J23" s="31"/>
      <c r="K23" s="31"/>
    </row>
    <row r="24" spans="1:15" s="5" customFormat="1" ht="35.25" customHeight="1" x14ac:dyDescent="0.2">
      <c r="B24" s="11" t="s">
        <v>5</v>
      </c>
      <c r="C24" s="13"/>
      <c r="D24" s="13"/>
      <c r="E24" s="13"/>
      <c r="F24" s="38"/>
      <c r="G24" s="23"/>
      <c r="H24" s="23">
        <f>(G24/$O$2) *100</f>
        <v>0</v>
      </c>
      <c r="J24" s="31"/>
      <c r="K24" s="31"/>
    </row>
    <row r="25" spans="1:15" s="5" customFormat="1" ht="35.25" customHeight="1" x14ac:dyDescent="0.2">
      <c r="B25" s="10" t="s">
        <v>16</v>
      </c>
      <c r="C25" s="13"/>
      <c r="D25" s="13"/>
      <c r="E25" s="13"/>
      <c r="F25" s="38"/>
      <c r="G25" s="23"/>
      <c r="H25" s="28"/>
      <c r="J25" s="31"/>
      <c r="K25" s="31"/>
    </row>
    <row r="26" spans="1:15" s="5" customFormat="1" ht="35.25" customHeight="1" x14ac:dyDescent="0.2">
      <c r="B26" s="11" t="s">
        <v>79</v>
      </c>
      <c r="C26" s="14" t="s">
        <v>80</v>
      </c>
      <c r="D26" s="14" t="s">
        <v>81</v>
      </c>
      <c r="E26" s="14" t="s">
        <v>82</v>
      </c>
      <c r="F26" s="37">
        <v>33441</v>
      </c>
      <c r="G26" s="23">
        <v>33891784.68</v>
      </c>
      <c r="H26" s="23">
        <v>1.78</v>
      </c>
      <c r="J26" s="31"/>
      <c r="K26" s="31"/>
    </row>
    <row r="27" spans="1:15" s="5" customFormat="1" ht="35.25" customHeight="1" x14ac:dyDescent="0.2">
      <c r="B27" s="11" t="s">
        <v>83</v>
      </c>
      <c r="C27" s="14" t="s">
        <v>84</v>
      </c>
      <c r="D27" s="14" t="s">
        <v>85</v>
      </c>
      <c r="E27" s="14" t="s">
        <v>86</v>
      </c>
      <c r="F27" s="37">
        <v>32000</v>
      </c>
      <c r="G27" s="23">
        <v>32825943.68</v>
      </c>
      <c r="H27" s="23">
        <v>1.73</v>
      </c>
      <c r="J27" s="31"/>
      <c r="K27" s="31"/>
    </row>
    <row r="28" spans="1:15" s="5" customFormat="1" ht="35.25" customHeight="1" x14ac:dyDescent="0.2">
      <c r="B28" s="11" t="s">
        <v>87</v>
      </c>
      <c r="C28" s="14" t="s">
        <v>88</v>
      </c>
      <c r="D28" s="14" t="s">
        <v>89</v>
      </c>
      <c r="E28" s="14" t="s">
        <v>90</v>
      </c>
      <c r="F28" s="37">
        <v>43814</v>
      </c>
      <c r="G28" s="23">
        <v>39093041.5</v>
      </c>
      <c r="H28" s="23">
        <v>2.06</v>
      </c>
      <c r="J28" s="31"/>
      <c r="K28" s="31"/>
    </row>
    <row r="29" spans="1:15" s="5" customFormat="1" ht="35.25" customHeight="1" x14ac:dyDescent="0.2">
      <c r="B29" s="11" t="s">
        <v>91</v>
      </c>
      <c r="C29" s="14" t="s">
        <v>92</v>
      </c>
      <c r="D29" s="14" t="s">
        <v>93</v>
      </c>
      <c r="E29" s="14" t="s">
        <v>94</v>
      </c>
      <c r="F29" s="37">
        <v>41530</v>
      </c>
      <c r="G29" s="23">
        <v>44191657.700000003</v>
      </c>
      <c r="H29" s="23">
        <v>2.3199999999999998</v>
      </c>
      <c r="J29" s="31"/>
      <c r="K29" s="31"/>
    </row>
    <row r="30" spans="1:15" s="5" customFormat="1" ht="35.25" customHeight="1" x14ac:dyDescent="0.2">
      <c r="B30" s="11" t="s">
        <v>95</v>
      </c>
      <c r="C30" s="14" t="s">
        <v>96</v>
      </c>
      <c r="D30" s="14" t="s">
        <v>97</v>
      </c>
      <c r="E30" s="14" t="s">
        <v>98</v>
      </c>
      <c r="F30" s="37">
        <v>21000</v>
      </c>
      <c r="G30" s="23">
        <v>21651420</v>
      </c>
      <c r="H30" s="23">
        <v>1.1399999999999999</v>
      </c>
      <c r="J30" s="31"/>
      <c r="K30" s="31"/>
    </row>
    <row r="31" spans="1:15" s="5" customFormat="1" ht="35.25" customHeight="1" x14ac:dyDescent="0.2">
      <c r="B31" s="11" t="s">
        <v>99</v>
      </c>
      <c r="C31" s="14" t="s">
        <v>100</v>
      </c>
      <c r="D31" s="14" t="s">
        <v>101</v>
      </c>
      <c r="E31" s="14" t="s">
        <v>102</v>
      </c>
      <c r="F31" s="37">
        <v>41000</v>
      </c>
      <c r="G31" s="23">
        <v>43227940</v>
      </c>
      <c r="H31" s="23">
        <v>2.27</v>
      </c>
      <c r="J31" s="31"/>
      <c r="K31" s="31"/>
    </row>
    <row r="32" spans="1:15" s="5" customFormat="1" ht="35.25" customHeight="1" x14ac:dyDescent="0.2">
      <c r="B32" s="11" t="s">
        <v>103</v>
      </c>
      <c r="C32" s="14" t="s">
        <v>104</v>
      </c>
      <c r="D32" s="14" t="s">
        <v>105</v>
      </c>
      <c r="E32" s="14" t="s">
        <v>106</v>
      </c>
      <c r="F32" s="37">
        <v>17000</v>
      </c>
      <c r="G32" s="23">
        <v>17453220</v>
      </c>
      <c r="H32" s="23">
        <v>0.92</v>
      </c>
      <c r="J32" s="31"/>
      <c r="K32" s="31"/>
    </row>
    <row r="33" spans="2:11" s="5" customFormat="1" ht="35.25" customHeight="1" x14ac:dyDescent="0.2">
      <c r="B33" s="11" t="s">
        <v>107</v>
      </c>
      <c r="C33" s="14" t="s">
        <v>108</v>
      </c>
      <c r="D33" s="14" t="s">
        <v>109</v>
      </c>
      <c r="E33" s="14" t="s">
        <v>110</v>
      </c>
      <c r="F33" s="37">
        <v>38000</v>
      </c>
      <c r="G33" s="23">
        <v>40307360</v>
      </c>
      <c r="H33" s="23">
        <v>2.12</v>
      </c>
      <c r="J33" s="31"/>
      <c r="K33" s="31"/>
    </row>
    <row r="34" spans="2:11" s="5" customFormat="1" ht="35.25" customHeight="1" x14ac:dyDescent="0.2">
      <c r="B34" s="11" t="s">
        <v>111</v>
      </c>
      <c r="C34" s="14" t="s">
        <v>112</v>
      </c>
      <c r="D34" s="14" t="s">
        <v>113</v>
      </c>
      <c r="E34" s="14" t="s">
        <v>114</v>
      </c>
      <c r="F34" s="37">
        <v>51456</v>
      </c>
      <c r="G34" s="23">
        <v>55585858.560000002</v>
      </c>
      <c r="H34" s="23">
        <v>2.92</v>
      </c>
      <c r="J34" s="31"/>
      <c r="K34" s="31"/>
    </row>
    <row r="35" spans="2:11" s="5" customFormat="1" ht="35.25" customHeight="1" x14ac:dyDescent="0.2">
      <c r="B35" s="11" t="s">
        <v>115</v>
      </c>
      <c r="C35" s="14" t="s">
        <v>116</v>
      </c>
      <c r="D35" s="14" t="s">
        <v>81</v>
      </c>
      <c r="E35" s="14" t="s">
        <v>82</v>
      </c>
      <c r="F35" s="37">
        <v>9315</v>
      </c>
      <c r="G35" s="23">
        <v>9555047.5500000007</v>
      </c>
      <c r="H35" s="23">
        <v>0.5</v>
      </c>
      <c r="J35" s="31"/>
      <c r="K35" s="31"/>
    </row>
    <row r="36" spans="2:11" s="5" customFormat="1" ht="35.25" customHeight="1" x14ac:dyDescent="0.2">
      <c r="B36" s="11" t="s">
        <v>117</v>
      </c>
      <c r="C36" s="14" t="s">
        <v>118</v>
      </c>
      <c r="D36" s="14" t="s">
        <v>119</v>
      </c>
      <c r="E36" s="14" t="s">
        <v>120</v>
      </c>
      <c r="F36" s="37">
        <v>18108</v>
      </c>
      <c r="G36" s="23">
        <v>18509180.93</v>
      </c>
      <c r="H36" s="23">
        <v>0.97</v>
      </c>
      <c r="J36" s="31"/>
      <c r="K36" s="31"/>
    </row>
    <row r="37" spans="2:11" s="5" customFormat="1" ht="35.25" customHeight="1" x14ac:dyDescent="0.2">
      <c r="B37" s="11" t="s">
        <v>121</v>
      </c>
      <c r="C37" s="14" t="s">
        <v>122</v>
      </c>
      <c r="D37" s="14" t="s">
        <v>123</v>
      </c>
      <c r="E37" s="14" t="s">
        <v>124</v>
      </c>
      <c r="F37" s="37">
        <v>35000</v>
      </c>
      <c r="G37" s="23">
        <v>34588050</v>
      </c>
      <c r="H37" s="23">
        <v>1.82</v>
      </c>
      <c r="J37" s="31"/>
      <c r="K37" s="31"/>
    </row>
    <row r="38" spans="2:11" s="5" customFormat="1" ht="35.25" customHeight="1" x14ac:dyDescent="0.2">
      <c r="B38" s="11" t="s">
        <v>125</v>
      </c>
      <c r="C38" s="14" t="s">
        <v>126</v>
      </c>
      <c r="D38" s="14" t="s">
        <v>119</v>
      </c>
      <c r="E38" s="14" t="s">
        <v>120</v>
      </c>
      <c r="F38" s="37">
        <v>2000</v>
      </c>
      <c r="G38" s="23">
        <v>2125000</v>
      </c>
      <c r="H38" s="23">
        <v>0.11</v>
      </c>
      <c r="J38" s="31"/>
      <c r="K38" s="31"/>
    </row>
    <row r="39" spans="2:11" s="5" customFormat="1" ht="35.25" customHeight="1" x14ac:dyDescent="0.2">
      <c r="B39" s="11" t="s">
        <v>127</v>
      </c>
      <c r="C39" s="14" t="s">
        <v>128</v>
      </c>
      <c r="D39" s="14" t="s">
        <v>81</v>
      </c>
      <c r="E39" s="14" t="s">
        <v>82</v>
      </c>
      <c r="F39" s="37">
        <v>16077</v>
      </c>
      <c r="G39" s="23">
        <v>16535998.35</v>
      </c>
      <c r="H39" s="23">
        <v>0.87</v>
      </c>
      <c r="J39" s="31"/>
      <c r="K39" s="31"/>
    </row>
    <row r="40" spans="2:11" s="5" customFormat="1" ht="35.25" customHeight="1" x14ac:dyDescent="0.2">
      <c r="B40" s="11" t="s">
        <v>129</v>
      </c>
      <c r="C40" s="14" t="s">
        <v>130</v>
      </c>
      <c r="D40" s="14" t="s">
        <v>131</v>
      </c>
      <c r="E40" s="14" t="s">
        <v>132</v>
      </c>
      <c r="F40" s="37">
        <v>20073</v>
      </c>
      <c r="G40" s="23">
        <v>20169551.129999999</v>
      </c>
      <c r="H40" s="23">
        <v>1.06</v>
      </c>
      <c r="J40" s="31"/>
      <c r="K40" s="31"/>
    </row>
    <row r="41" spans="2:11" s="5" customFormat="1" ht="35.25" customHeight="1" x14ac:dyDescent="0.2">
      <c r="B41" s="11" t="s">
        <v>133</v>
      </c>
      <c r="C41" s="14" t="s">
        <v>134</v>
      </c>
      <c r="D41" s="14" t="s">
        <v>119</v>
      </c>
      <c r="E41" s="14" t="s">
        <v>120</v>
      </c>
      <c r="F41" s="37">
        <v>15000</v>
      </c>
      <c r="G41" s="23">
        <v>15515104.800000001</v>
      </c>
      <c r="H41" s="23">
        <v>0.82</v>
      </c>
      <c r="J41" s="31"/>
      <c r="K41" s="31"/>
    </row>
    <row r="42" spans="2:11" s="5" customFormat="1" ht="35.25" customHeight="1" x14ac:dyDescent="0.2">
      <c r="B42" s="11" t="s">
        <v>135</v>
      </c>
      <c r="C42" s="14" t="s">
        <v>136</v>
      </c>
      <c r="D42" s="14" t="s">
        <v>137</v>
      </c>
      <c r="E42" s="14" t="s">
        <v>138</v>
      </c>
      <c r="F42" s="37">
        <v>39895</v>
      </c>
      <c r="G42" s="23">
        <v>41525757.990000002</v>
      </c>
      <c r="H42" s="23">
        <v>2.1800000000000002</v>
      </c>
      <c r="J42" s="31"/>
      <c r="K42" s="31"/>
    </row>
    <row r="43" spans="2:11" s="5" customFormat="1" ht="35.25" customHeight="1" x14ac:dyDescent="0.2">
      <c r="B43" s="11" t="s">
        <v>139</v>
      </c>
      <c r="C43" s="14" t="s">
        <v>140</v>
      </c>
      <c r="D43" s="14" t="s">
        <v>131</v>
      </c>
      <c r="E43" s="14" t="s">
        <v>132</v>
      </c>
      <c r="F43" s="37">
        <v>40000</v>
      </c>
      <c r="G43" s="23">
        <v>41522000</v>
      </c>
      <c r="H43" s="23">
        <v>2.1800000000000002</v>
      </c>
      <c r="J43" s="31"/>
      <c r="K43" s="31"/>
    </row>
    <row r="44" spans="2:11" s="5" customFormat="1" ht="35.25" customHeight="1" x14ac:dyDescent="0.2">
      <c r="B44" s="11" t="s">
        <v>141</v>
      </c>
      <c r="C44" s="14" t="s">
        <v>142</v>
      </c>
      <c r="D44" s="14" t="s">
        <v>143</v>
      </c>
      <c r="E44" s="14" t="s">
        <v>144</v>
      </c>
      <c r="F44" s="37">
        <v>30389</v>
      </c>
      <c r="G44" s="23">
        <v>31151156.120000001</v>
      </c>
      <c r="H44" s="23">
        <v>1.64</v>
      </c>
      <c r="J44" s="31"/>
      <c r="K44" s="31"/>
    </row>
    <row r="45" spans="2:11" s="5" customFormat="1" ht="35.25" customHeight="1" x14ac:dyDescent="0.2">
      <c r="B45" s="11" t="s">
        <v>145</v>
      </c>
      <c r="C45" s="14" t="s">
        <v>146</v>
      </c>
      <c r="D45" s="14" t="s">
        <v>143</v>
      </c>
      <c r="E45" s="14" t="s">
        <v>144</v>
      </c>
      <c r="F45" s="37">
        <v>15350</v>
      </c>
      <c r="G45" s="23">
        <v>15628449</v>
      </c>
      <c r="H45" s="23">
        <v>0.82</v>
      </c>
      <c r="J45" s="31"/>
      <c r="K45" s="31"/>
    </row>
    <row r="46" spans="2:11" s="5" customFormat="1" ht="35.25" customHeight="1" x14ac:dyDescent="0.2">
      <c r="B46" s="11" t="s">
        <v>147</v>
      </c>
      <c r="C46" s="14" t="s">
        <v>148</v>
      </c>
      <c r="D46" s="14" t="s">
        <v>149</v>
      </c>
      <c r="E46" s="14" t="s">
        <v>150</v>
      </c>
      <c r="F46" s="37">
        <v>28357</v>
      </c>
      <c r="G46" s="23">
        <v>28971496.190000001</v>
      </c>
      <c r="H46" s="23">
        <v>1.52</v>
      </c>
      <c r="J46" s="31"/>
      <c r="K46" s="31"/>
    </row>
    <row r="47" spans="2:11" s="5" customFormat="1" ht="35.25" customHeight="1" x14ac:dyDescent="0.2">
      <c r="B47" s="11" t="s">
        <v>151</v>
      </c>
      <c r="C47" s="14" t="s">
        <v>152</v>
      </c>
      <c r="D47" s="14" t="s">
        <v>149</v>
      </c>
      <c r="E47" s="14" t="s">
        <v>150</v>
      </c>
      <c r="F47" s="37">
        <v>23999</v>
      </c>
      <c r="G47" s="23">
        <v>25521736.550000001</v>
      </c>
      <c r="H47" s="23">
        <v>1.34</v>
      </c>
      <c r="J47" s="31"/>
      <c r="K47" s="31"/>
    </row>
    <row r="48" spans="2:11" s="5" customFormat="1" ht="35.25" customHeight="1" x14ac:dyDescent="0.2">
      <c r="B48" s="11" t="s">
        <v>153</v>
      </c>
      <c r="C48" s="14" t="s">
        <v>154</v>
      </c>
      <c r="D48" s="14" t="s">
        <v>155</v>
      </c>
      <c r="E48" s="14" t="s">
        <v>156</v>
      </c>
      <c r="F48" s="37">
        <v>31117</v>
      </c>
      <c r="G48" s="23">
        <v>31738095.32</v>
      </c>
      <c r="H48" s="23">
        <v>1.67</v>
      </c>
      <c r="J48" s="31"/>
      <c r="K48" s="31"/>
    </row>
    <row r="49" spans="2:11" s="5" customFormat="1" ht="35.25" customHeight="1" x14ac:dyDescent="0.2">
      <c r="B49" s="11" t="s">
        <v>157</v>
      </c>
      <c r="C49" s="14" t="s">
        <v>158</v>
      </c>
      <c r="D49" s="14" t="s">
        <v>155</v>
      </c>
      <c r="E49" s="14" t="s">
        <v>156</v>
      </c>
      <c r="F49" s="37">
        <v>32990</v>
      </c>
      <c r="G49" s="23">
        <v>35692870.700000003</v>
      </c>
      <c r="H49" s="23">
        <v>1.88</v>
      </c>
      <c r="J49" s="31"/>
      <c r="K49" s="31"/>
    </row>
    <row r="50" spans="2:11" s="5" customFormat="1" ht="35.25" customHeight="1" x14ac:dyDescent="0.2">
      <c r="B50" s="11" t="s">
        <v>159</v>
      </c>
      <c r="C50" s="14" t="s">
        <v>160</v>
      </c>
      <c r="D50" s="14" t="s">
        <v>143</v>
      </c>
      <c r="E50" s="14" t="s">
        <v>144</v>
      </c>
      <c r="F50" s="37">
        <v>3349</v>
      </c>
      <c r="G50" s="23">
        <v>3415712.08</v>
      </c>
      <c r="H50" s="23">
        <v>0.18</v>
      </c>
      <c r="J50" s="31"/>
      <c r="K50" s="31"/>
    </row>
    <row r="51" spans="2:11" s="5" customFormat="1" ht="35.25" customHeight="1" x14ac:dyDescent="0.2">
      <c r="B51" s="11" t="s">
        <v>161</v>
      </c>
      <c r="C51" s="14" t="s">
        <v>162</v>
      </c>
      <c r="D51" s="14" t="s">
        <v>149</v>
      </c>
      <c r="E51" s="14" t="s">
        <v>150</v>
      </c>
      <c r="F51" s="37">
        <v>120</v>
      </c>
      <c r="G51" s="23">
        <v>123393.62</v>
      </c>
      <c r="H51" s="23">
        <v>0.01</v>
      </c>
      <c r="J51" s="31"/>
      <c r="K51" s="31"/>
    </row>
    <row r="52" spans="2:11" s="5" customFormat="1" ht="35.25" customHeight="1" x14ac:dyDescent="0.2">
      <c r="B52" s="11" t="s">
        <v>163</v>
      </c>
      <c r="C52" s="14" t="s">
        <v>164</v>
      </c>
      <c r="D52" s="14" t="s">
        <v>149</v>
      </c>
      <c r="E52" s="14" t="s">
        <v>150</v>
      </c>
      <c r="F52" s="37">
        <v>10700</v>
      </c>
      <c r="G52" s="23">
        <v>10931463.9</v>
      </c>
      <c r="H52" s="23">
        <v>0.57999999999999996</v>
      </c>
      <c r="J52" s="31"/>
      <c r="K52" s="31"/>
    </row>
    <row r="53" spans="2:11" s="5" customFormat="1" ht="35.25" customHeight="1" x14ac:dyDescent="0.2">
      <c r="B53" s="11" t="s">
        <v>165</v>
      </c>
      <c r="C53" s="14" t="s">
        <v>166</v>
      </c>
      <c r="D53" s="14" t="s">
        <v>143</v>
      </c>
      <c r="E53" s="14" t="s">
        <v>144</v>
      </c>
      <c r="F53" s="37">
        <v>3168</v>
      </c>
      <c r="G53" s="23">
        <v>3176807.04</v>
      </c>
      <c r="H53" s="23">
        <v>0.17</v>
      </c>
      <c r="J53" s="31"/>
      <c r="K53" s="31"/>
    </row>
    <row r="54" spans="2:11" s="5" customFormat="1" ht="35.25" customHeight="1" x14ac:dyDescent="0.2">
      <c r="B54" s="11" t="s">
        <v>167</v>
      </c>
      <c r="C54" s="14" t="s">
        <v>168</v>
      </c>
      <c r="D54" s="14" t="s">
        <v>149</v>
      </c>
      <c r="E54" s="14" t="s">
        <v>150</v>
      </c>
      <c r="F54" s="37">
        <v>1423</v>
      </c>
      <c r="G54" s="23">
        <v>1423099.61</v>
      </c>
      <c r="H54" s="23">
        <v>7.0000000000000007E-2</v>
      </c>
      <c r="J54" s="31"/>
      <c r="K54" s="31"/>
    </row>
    <row r="55" spans="2:11" s="5" customFormat="1" ht="35.25" customHeight="1" x14ac:dyDescent="0.2">
      <c r="B55" s="11" t="s">
        <v>169</v>
      </c>
      <c r="C55" s="14" t="s">
        <v>170</v>
      </c>
      <c r="D55" s="14" t="s">
        <v>143</v>
      </c>
      <c r="E55" s="14" t="s">
        <v>144</v>
      </c>
      <c r="F55" s="37">
        <v>319</v>
      </c>
      <c r="G55" s="23">
        <v>322649.36</v>
      </c>
      <c r="H55" s="23">
        <v>0.02</v>
      </c>
      <c r="J55" s="31"/>
      <c r="K55" s="31"/>
    </row>
    <row r="56" spans="2:11" s="5" customFormat="1" ht="35.25" customHeight="1" x14ac:dyDescent="0.2">
      <c r="B56" s="11" t="s">
        <v>5</v>
      </c>
      <c r="C56" s="13"/>
      <c r="D56" s="13"/>
      <c r="E56" s="13"/>
      <c r="F56" s="38"/>
      <c r="G56" s="23">
        <f>SUM($G$26:$G$55)</f>
        <v>716370846.36000013</v>
      </c>
      <c r="H56" s="23">
        <f>(G56/$O$2) *100</f>
        <v>37.686523889883489</v>
      </c>
      <c r="J56" s="31"/>
      <c r="K56" s="31"/>
    </row>
    <row r="57" spans="2:11" s="5" customFormat="1" ht="35.25" customHeight="1" x14ac:dyDescent="0.2">
      <c r="B57" s="12" t="s">
        <v>27</v>
      </c>
      <c r="C57" s="16"/>
      <c r="D57" s="13"/>
      <c r="E57" s="13"/>
      <c r="F57" s="38"/>
      <c r="G57" s="23"/>
      <c r="H57" s="28"/>
      <c r="J57" s="31"/>
      <c r="K57" s="31"/>
    </row>
    <row r="58" spans="2:11" s="5" customFormat="1" ht="35.25" customHeight="1" x14ac:dyDescent="0.2">
      <c r="B58" s="11" t="s">
        <v>5</v>
      </c>
      <c r="C58" s="13"/>
      <c r="D58" s="13"/>
      <c r="E58" s="13"/>
      <c r="F58" s="38"/>
      <c r="G58" s="23"/>
      <c r="H58" s="23">
        <f>(G58/$O$2) *100</f>
        <v>0</v>
      </c>
      <c r="J58" s="31"/>
      <c r="K58" s="31"/>
    </row>
    <row r="59" spans="2:11" s="5" customFormat="1" ht="35.25" customHeight="1" x14ac:dyDescent="0.2">
      <c r="B59" s="10" t="s">
        <v>9</v>
      </c>
      <c r="C59" s="13"/>
      <c r="D59" s="13"/>
      <c r="E59" s="13"/>
      <c r="F59" s="38"/>
      <c r="G59" s="23"/>
      <c r="H59" s="28"/>
      <c r="J59" s="31"/>
      <c r="K59" s="31"/>
    </row>
    <row r="60" spans="2:11" s="5" customFormat="1" ht="35.25" customHeight="1" x14ac:dyDescent="0.2">
      <c r="B60" s="11" t="s">
        <v>171</v>
      </c>
      <c r="C60" s="14" t="s">
        <v>172</v>
      </c>
      <c r="D60" s="14" t="s">
        <v>173</v>
      </c>
      <c r="E60" s="14" t="s">
        <v>174</v>
      </c>
      <c r="F60" s="37">
        <v>3762</v>
      </c>
      <c r="G60" s="23">
        <v>9428211.5399999991</v>
      </c>
      <c r="H60" s="23">
        <v>0.5</v>
      </c>
      <c r="J60" s="31"/>
      <c r="K60" s="31"/>
    </row>
    <row r="61" spans="2:11" s="5" customFormat="1" ht="35.25" customHeight="1" x14ac:dyDescent="0.2">
      <c r="B61" s="11" t="s">
        <v>5</v>
      </c>
      <c r="C61" s="13"/>
      <c r="D61" s="13"/>
      <c r="E61" s="13"/>
      <c r="F61" s="38"/>
      <c r="G61" s="23">
        <f>SUM($G$60)</f>
        <v>9428211.5399999991</v>
      </c>
      <c r="H61" s="23">
        <f>(G61/$O$2) *100</f>
        <v>0.49599522544294994</v>
      </c>
      <c r="J61" s="31"/>
      <c r="K61" s="31"/>
    </row>
    <row r="62" spans="2:11" s="5" customFormat="1" ht="35.25" customHeight="1" x14ac:dyDescent="0.2">
      <c r="B62" s="10" t="s">
        <v>10</v>
      </c>
      <c r="C62" s="13"/>
      <c r="D62" s="13"/>
      <c r="E62" s="13"/>
      <c r="F62" s="38"/>
      <c r="G62" s="23"/>
      <c r="H62" s="23"/>
      <c r="J62" s="31"/>
      <c r="K62" s="31"/>
    </row>
    <row r="63" spans="2:11" s="5" customFormat="1" ht="35.25" customHeight="1" x14ac:dyDescent="0.2">
      <c r="B63" s="11" t="s">
        <v>5</v>
      </c>
      <c r="C63" s="13"/>
      <c r="D63" s="13"/>
      <c r="E63" s="13"/>
      <c r="F63" s="38"/>
      <c r="G63" s="23"/>
      <c r="H63" s="23">
        <f>(G63/$O$2) *100</f>
        <v>0</v>
      </c>
      <c r="J63" s="31"/>
      <c r="K63" s="31"/>
    </row>
    <row r="64" spans="2:11" s="5" customFormat="1" ht="35.25" customHeight="1" x14ac:dyDescent="0.2">
      <c r="B64" s="10" t="s">
        <v>28</v>
      </c>
      <c r="C64" s="13"/>
      <c r="D64" s="13"/>
      <c r="E64" s="13"/>
      <c r="F64" s="38"/>
      <c r="G64" s="23"/>
      <c r="H64" s="28"/>
      <c r="J64" s="31"/>
      <c r="K64" s="31"/>
    </row>
    <row r="65" spans="1:15" s="5" customFormat="1" ht="35.25" customHeight="1" x14ac:dyDescent="0.2">
      <c r="B65" s="11" t="s">
        <v>5</v>
      </c>
      <c r="C65" s="13"/>
      <c r="D65" s="13"/>
      <c r="E65" s="13"/>
      <c r="F65" s="38"/>
      <c r="G65" s="23"/>
      <c r="H65" s="23">
        <f>(G65/$O$2) *100</f>
        <v>0</v>
      </c>
      <c r="J65" s="31"/>
      <c r="K65" s="31"/>
    </row>
    <row r="66" spans="1:15" s="5" customFormat="1" ht="35.25" customHeight="1" x14ac:dyDescent="0.2">
      <c r="B66" s="10" t="s">
        <v>32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">
      <c r="B67" s="11" t="s">
        <v>5</v>
      </c>
      <c r="C67" s="13"/>
      <c r="D67" s="13"/>
      <c r="E67" s="13"/>
      <c r="F67" s="38"/>
      <c r="G67" s="23"/>
      <c r="H67" s="23">
        <f>(G67/$O$2) *100</f>
        <v>0</v>
      </c>
      <c r="J67" s="31"/>
      <c r="K67" s="31"/>
    </row>
    <row r="68" spans="1:15" s="5" customFormat="1" ht="35.25" customHeight="1" x14ac:dyDescent="0.2">
      <c r="B68" s="12" t="s">
        <v>29</v>
      </c>
      <c r="C68" s="13"/>
      <c r="D68" s="13"/>
      <c r="E68" s="13"/>
      <c r="F68" s="38"/>
      <c r="G68" s="23"/>
      <c r="H68" s="29"/>
      <c r="J68" s="31"/>
      <c r="K68" s="31"/>
    </row>
    <row r="69" spans="1:15" s="7" customFormat="1" ht="35.25" customHeight="1" x14ac:dyDescent="0.2">
      <c r="A69" s="5"/>
      <c r="B69" s="11" t="s">
        <v>175</v>
      </c>
      <c r="C69" s="14"/>
      <c r="D69" s="14" t="s">
        <v>176</v>
      </c>
      <c r="E69" s="14" t="s">
        <v>177</v>
      </c>
      <c r="F69" s="37"/>
      <c r="G69" s="23">
        <v>1010546.32</v>
      </c>
      <c r="H69" s="23">
        <v>0.05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178</v>
      </c>
      <c r="C70" s="14"/>
      <c r="D70" s="14" t="s">
        <v>176</v>
      </c>
      <c r="E70" s="14" t="s">
        <v>177</v>
      </c>
      <c r="F70" s="37"/>
      <c r="G70" s="23">
        <v>59628</v>
      </c>
      <c r="H70" s="23">
        <v>0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179</v>
      </c>
      <c r="C71" s="14"/>
      <c r="D71" s="14" t="s">
        <v>180</v>
      </c>
      <c r="E71" s="14" t="s">
        <v>181</v>
      </c>
      <c r="F71" s="37"/>
      <c r="G71" s="23">
        <v>29331758.57</v>
      </c>
      <c r="H71" s="23">
        <v>1.54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182</v>
      </c>
      <c r="C72" s="14"/>
      <c r="D72" s="14" t="s">
        <v>183</v>
      </c>
      <c r="E72" s="14" t="s">
        <v>181</v>
      </c>
      <c r="F72" s="37"/>
      <c r="G72" s="23">
        <v>231923.24</v>
      </c>
      <c r="H72" s="23">
        <v>0.01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5</v>
      </c>
      <c r="C73" s="13"/>
      <c r="D73" s="13"/>
      <c r="E73" s="13"/>
      <c r="F73" s="38"/>
      <c r="G73" s="23">
        <f>SUM($G$69:$G$72)</f>
        <v>30633856.129999999</v>
      </c>
      <c r="H73" s="23">
        <f>(G73/$O$2) *100</f>
        <v>1.6115724931418167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2" t="s">
        <v>30</v>
      </c>
      <c r="C74" s="13"/>
      <c r="D74" s="13"/>
      <c r="E74" s="13"/>
      <c r="F74" s="38"/>
      <c r="G74" s="23"/>
      <c r="H74" s="28"/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5</v>
      </c>
      <c r="C75" s="13"/>
      <c r="D75" s="13"/>
      <c r="E75" s="13"/>
      <c r="F75" s="38"/>
      <c r="G75" s="23"/>
      <c r="H75" s="23">
        <f>(G75/$O$2) *100</f>
        <v>0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0" t="s">
        <v>11</v>
      </c>
      <c r="C76" s="13"/>
      <c r="D76" s="13"/>
      <c r="E76" s="13"/>
      <c r="F76" s="38"/>
      <c r="G76" s="23"/>
      <c r="H76" s="28"/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5</v>
      </c>
      <c r="C77" s="13"/>
      <c r="D77" s="13"/>
      <c r="E77" s="13"/>
      <c r="F77" s="38"/>
      <c r="G77" s="23"/>
      <c r="H77" s="23">
        <f>(G77/$O$2) *100</f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0" t="s">
        <v>25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184</v>
      </c>
      <c r="C79" s="14"/>
      <c r="D79" s="14" t="s">
        <v>185</v>
      </c>
      <c r="E79" s="14" t="s">
        <v>186</v>
      </c>
      <c r="F79" s="37"/>
      <c r="G79" s="23">
        <v>2082325.98</v>
      </c>
      <c r="H79" s="23">
        <v>0.11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187</v>
      </c>
      <c r="C80" s="14"/>
      <c r="D80" s="14" t="s">
        <v>188</v>
      </c>
      <c r="E80" s="14" t="s">
        <v>189</v>
      </c>
      <c r="F80" s="37"/>
      <c r="G80" s="23">
        <v>24125.5</v>
      </c>
      <c r="H80" s="23"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5</v>
      </c>
      <c r="C81" s="13"/>
      <c r="D81" s="13"/>
      <c r="E81" s="13"/>
      <c r="F81" s="38"/>
      <c r="G81" s="23">
        <f>SUM($G$79:$G$80)</f>
        <v>2106451.48</v>
      </c>
      <c r="H81" s="23">
        <f>(G81/$O$2) *100</f>
        <v>0.11081527734869169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0" t="s">
        <v>17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0" t="s">
        <v>18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0" t="s">
        <v>26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0" t="s">
        <v>22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0" t="s">
        <v>19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0" t="s">
        <v>31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0" t="s">
        <v>20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190</v>
      </c>
      <c r="C95" s="14"/>
      <c r="D95" s="14" t="s">
        <v>180</v>
      </c>
      <c r="E95" s="14" t="s">
        <v>181</v>
      </c>
      <c r="F95" s="37"/>
      <c r="G95" s="23">
        <v>25200</v>
      </c>
      <c r="H95" s="23"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5</v>
      </c>
      <c r="C96" s="13"/>
      <c r="D96" s="13"/>
      <c r="E96" s="13"/>
      <c r="F96" s="38"/>
      <c r="G96" s="23">
        <f>SUM($G$95)</f>
        <v>25200</v>
      </c>
      <c r="H96" s="23">
        <f>(G96/$O$2) *100</f>
        <v>1.3257105685562864E-3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0" t="s">
        <v>34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7"/>
      <c r="B99" s="10" t="s">
        <v>23</v>
      </c>
      <c r="C99" s="15"/>
      <c r="D99" s="15"/>
      <c r="E99" s="15"/>
      <c r="F99" s="39"/>
      <c r="G99" s="24">
        <f>G98+G96+G93+G91+G89+G87+G85+G83+G81+G77+G75+G73+G67+G65+G63+G61+G58+G56+G24+G22+G16</f>
        <v>1900867398.79</v>
      </c>
      <c r="H99" s="24">
        <v>100</v>
      </c>
      <c r="I99" s="7"/>
      <c r="J99" s="33">
        <v>1900867398.79</v>
      </c>
      <c r="K99" s="17">
        <f>ROUND(G99,2)-ROUND(J99,2)</f>
        <v>0</v>
      </c>
      <c r="L99" s="7"/>
      <c r="M99" s="7"/>
      <c r="N99" s="7"/>
      <c r="O99" s="7"/>
    </row>
    <row r="100" spans="1:15" ht="35.25" customHeight="1" x14ac:dyDescent="0.2"/>
    <row r="101" spans="1:15" ht="35.25" customHeight="1" x14ac:dyDescent="0.2"/>
    <row r="102" spans="1:15" ht="35.25" customHeight="1" x14ac:dyDescent="0.2"/>
    <row r="103" spans="1:15" ht="35.25" customHeight="1" x14ac:dyDescent="0.2"/>
    <row r="104" spans="1:15" ht="35.25" customHeight="1" x14ac:dyDescent="0.2"/>
    <row r="105" spans="1:15" ht="35.25" customHeight="1" x14ac:dyDescent="0.2"/>
    <row r="106" spans="1:15" ht="35.25" customHeight="1" x14ac:dyDescent="0.2"/>
    <row r="107" spans="1:15" ht="35.25" customHeight="1" x14ac:dyDescent="0.2"/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Кирилл Грицай</cp:lastModifiedBy>
  <cp:lastPrinted>2018-07-12T14:19:43Z</cp:lastPrinted>
  <dcterms:created xsi:type="dcterms:W3CDTF">2013-06-06T06:49:48Z</dcterms:created>
  <dcterms:modified xsi:type="dcterms:W3CDTF">2021-09-29T11:55:34Z</dcterms:modified>
</cp:coreProperties>
</file>