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025-05-12_портфели\"/>
    </mc:Choice>
  </mc:AlternateContent>
  <xr:revisionPtr revIDLastSave="0" documentId="8_{C0C32BA2-5C1E-4658-A54F-397E19A59900}" xr6:coauthVersionLast="47" xr6:coauthVersionMax="47" xr10:uidLastSave="{00000000-0000-0000-0000-000000000000}"/>
  <bookViews>
    <workbookView xWindow="12" yWindow="12" windowWidth="23016" windowHeight="1233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портфеля'!$A$7:$O$11</definedName>
    <definedName name="Report07">'Состав портфеля'!$A$13:$O$23</definedName>
    <definedName name="Report08">'Состав портфеля'!$A$25:$O$25</definedName>
    <definedName name="Report09">'Состав портфеля'!$A$27:$O$67</definedName>
    <definedName name="Report10">'Состав портфеля'!$A$69:$O$69</definedName>
    <definedName name="Report11">'Состав портфеля'!$A$71:$O$71</definedName>
    <definedName name="Report12">'Состав портфеля'!$A$73:$O$73</definedName>
    <definedName name="Report13">'Состав портфеля'!$A$75:$O$75</definedName>
    <definedName name="Report14">'Состав портфеля'!$A$77:$O$77</definedName>
    <definedName name="Report15">'Состав портфеля'!$A$79:$O$82</definedName>
    <definedName name="Report16">'Состав портфеля'!$A$84:$O$84</definedName>
    <definedName name="Report17">'Состав портфеля'!$A$86:$O$86</definedName>
    <definedName name="Report18">'Состав портфеля'!$A$88:$O$89</definedName>
    <definedName name="Report19">'Состав портфеля'!$A$91:$O$91</definedName>
    <definedName name="Report20">'Состав портфеля'!$A$93:$O$93</definedName>
    <definedName name="Report21">'Состав портфеля'!$A$95:$O$95</definedName>
    <definedName name="Report22">'Состав портфеля'!$A$97:$O$97</definedName>
    <definedName name="Report23">'Состав портфеля'!$A$99:$O$99</definedName>
    <definedName name="Report24">'Состав портфеля'!$A$101:$O$102</definedName>
    <definedName name="Report25">'Состав портфеля'!$A$104:$O$104</definedName>
    <definedName name="Report26">'Состав портфеля'!$A$106:$O$110</definedName>
    <definedName name="Report27">'Состав портфеля'!$A$111:$K$111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0" i="12" l="1"/>
  <c r="G111" i="12" s="1"/>
  <c r="K111" i="12" s="1"/>
  <c r="G102" i="12"/>
  <c r="G89" i="12"/>
  <c r="G82" i="12"/>
  <c r="G67" i="12"/>
  <c r="G23" i="12"/>
  <c r="G11" i="12"/>
  <c r="B5" i="9"/>
  <c r="B3" i="12" l="1"/>
  <c r="O1" i="12" l="1"/>
  <c r="O2" i="12" l="1"/>
  <c r="H110" i="12" s="1"/>
  <c r="H102" i="12" l="1"/>
  <c r="H104" i="12"/>
  <c r="H97" i="12"/>
  <c r="H99" i="12"/>
  <c r="H93" i="12"/>
  <c r="H95" i="12"/>
  <c r="H89" i="12"/>
  <c r="H91" i="12"/>
  <c r="H84" i="12"/>
  <c r="H86" i="12"/>
  <c r="H77" i="12"/>
  <c r="H82" i="12"/>
  <c r="H73" i="12"/>
  <c r="H75" i="12"/>
  <c r="H69" i="12"/>
  <c r="H71" i="12"/>
  <c r="H25" i="12"/>
  <c r="H67" i="12"/>
  <c r="H11" i="12"/>
  <c r="H23" i="12"/>
  <c r="B2" i="12"/>
</calcChain>
</file>

<file path=xl/sharedStrings.xml><?xml version="1.0" encoding="utf-8"?>
<sst xmlns="http://schemas.openxmlformats.org/spreadsheetml/2006/main" count="310" uniqueCount="225">
  <si>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</si>
  <si>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</si>
  <si>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</si>
  <si>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</si>
  <si>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</si>
  <si>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</si>
  <si>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</si>
  <si>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</si>
  <si>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</si>
  <si>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</si>
  <si>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</si>
  <si>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</si>
  <si>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</si>
  <si>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</si>
  <si>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</si>
  <si>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</si>
  <si>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</si>
  <si>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</si>
  <si>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</si>
  <si>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</si>
  <si>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</si>
  <si>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</si>
  <si>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</si>
  <si>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</si>
  <si>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</si>
  <si>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</si>
  <si>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</si>
  <si>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</si>
  <si>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</si>
  <si>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</si>
  <si>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</si>
  <si>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</si>
  <si>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</si>
  <si>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</si>
  <si>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</si>
  <si>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SPECDEP\sd1904</t>
  </si>
  <si>
    <t>Васильева Анастасия Максимовна</t>
  </si>
  <si>
    <t>\\scbis\gl\customreports\Инвестиционный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</si>
  <si>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</si>
  <si>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</si>
  <si>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</si>
  <si>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</si>
  <si>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</si>
  <si>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31.03.2025</t>
  </si>
  <si>
    <t>Report28</t>
  </si>
  <si>
    <t>Акционерное общество "Негосударственный пенсионный фонд "Авиаполис"</t>
  </si>
  <si>
    <t>Report29</t>
  </si>
  <si>
    <t>26218RMFS</t>
  </si>
  <si>
    <t>RU000A0JVW48</t>
  </si>
  <si>
    <t>Министерство финансов Российской Федерации</t>
  </si>
  <si>
    <t>1037739085636</t>
  </si>
  <si>
    <t>26237RMFS</t>
  </si>
  <si>
    <t>RU000A1038Z7</t>
  </si>
  <si>
    <t>26246RMFS</t>
  </si>
  <si>
    <t>RU000A108EE1</t>
  </si>
  <si>
    <t>29025RMFS</t>
  </si>
  <si>
    <t>RU000A106Z61</t>
  </si>
  <si>
    <t>RU34014MOO0</t>
  </si>
  <si>
    <t>RU000A101WL3</t>
  </si>
  <si>
    <t>Министерство экономики и финансов Московской области</t>
  </si>
  <si>
    <t>1025002870837</t>
  </si>
  <si>
    <t>RU34024ANO0</t>
  </si>
  <si>
    <t>RU000A1099S4</t>
  </si>
  <si>
    <t>Министерство финансов и налоговой политики Новосибирской области</t>
  </si>
  <si>
    <t>1105476023223</t>
  </si>
  <si>
    <t>RU34026ANO0</t>
  </si>
  <si>
    <t>RU000A10ABC2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</si>
  <si>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</si>
  <si>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</si>
  <si>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</si>
  <si>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</si>
  <si>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</si>
  <si>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</si>
  <si>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</si>
  <si>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</si>
  <si>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RU35015RSY0</t>
  </si>
  <si>
    <t>RU000A1033B9</t>
  </si>
  <si>
    <t>Министерство финансов Республики Саха (Якутия)</t>
  </si>
  <si>
    <t>1031402066079</t>
  </si>
  <si>
    <t>RU35016MOO0</t>
  </si>
  <si>
    <t>RU000A102G35</t>
  </si>
  <si>
    <t>RU35016RSY0</t>
  </si>
  <si>
    <t>RU000A109L72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</si>
  <si>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</si>
  <si>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</si>
  <si>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</si>
  <si>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</si>
  <si>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</si>
  <si>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</si>
  <si>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</si>
  <si>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</si>
  <si>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</si>
  <si>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</si>
  <si>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</si>
  <si>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</si>
  <si>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</si>
  <si>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</si>
  <si>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</si>
  <si>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</si>
  <si>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</si>
  <si>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</si>
  <si>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4B02-01-01669-A-002P</t>
  </si>
  <si>
    <t>RU000A10B024</t>
  </si>
  <si>
    <t>Публичное акционерное общество "Акционерная финансовая корпорация "Система"</t>
  </si>
  <si>
    <t>1027700003891</t>
  </si>
  <si>
    <t>4B02-01-16643-A-002P</t>
  </si>
  <si>
    <t>RU000A104V75</t>
  </si>
  <si>
    <t>акционерное общество "Почта России"</t>
  </si>
  <si>
    <t>1197746000000</t>
  </si>
  <si>
    <t>4B02-01-36241-R-003P</t>
  </si>
  <si>
    <t>RU000A109JH1</t>
  </si>
  <si>
    <t>Общество с ограниченной ответственностью "ИКС 5 ФИНАНС"</t>
  </si>
  <si>
    <t>1067761792053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</si>
  <si>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</si>
  <si>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</si>
  <si>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</si>
  <si>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</si>
  <si>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</si>
  <si>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</si>
  <si>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Акционерное общество Холдинговая компания "Новотранс"</t>
  </si>
  <si>
    <t>1064205128745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</si>
  <si>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</si>
  <si>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</si>
  <si>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</si>
  <si>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</si>
  <si>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</si>
  <si>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</si>
  <si>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4B02-03-16643-A-002P</t>
  </si>
  <si>
    <t>RU000A104W33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</si>
  <si>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</si>
  <si>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</si>
  <si>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</si>
  <si>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</si>
  <si>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</si>
  <si>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</si>
  <si>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</si>
  <si>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</si>
  <si>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</si>
  <si>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</si>
  <si>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</si>
  <si>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</si>
  <si>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</si>
  <si>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</si>
  <si>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</si>
  <si>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</si>
  <si>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</si>
  <si>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</si>
  <si>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</si>
  <si>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</si>
  <si>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</si>
  <si>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</si>
  <si>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</si>
  <si>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</si>
  <si>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</si>
  <si>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</si>
  <si>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</si>
  <si>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</si>
  <si>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</si>
  <si>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</si>
  <si>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</si>
  <si>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</si>
  <si>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</si>
  <si>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</si>
  <si>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</si>
  <si>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</si>
  <si>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4B02-08-00124-A-002P</t>
  </si>
  <si>
    <t>RU000A104VS4</t>
  </si>
  <si>
    <t>ПУБЛИЧНОЕ АКЦИОНЕРНОЕ ОБЩЕСТВО "РОСТЕЛЕКОМ"</t>
  </si>
  <si>
    <t>1027700198767</t>
  </si>
  <si>
    <t>4B02-08-36241-R-003P</t>
  </si>
  <si>
    <t>RU000A10AP21</t>
  </si>
  <si>
    <t>4B02-09-00124-A-001P</t>
  </si>
  <si>
    <t>RU000A1095W4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</si>
  <si>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</si>
  <si>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</si>
  <si>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</si>
  <si>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</si>
  <si>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</si>
  <si>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</si>
  <si>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</si>
  <si>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</si>
  <si>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</si>
  <si>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</si>
  <si>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</si>
  <si>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</si>
  <si>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4B02-13-00146-A-003P</t>
  </si>
  <si>
    <t>RU000A109B33</t>
  </si>
  <si>
    <t>Публичное акционерное общество "Газпром нефть"</t>
  </si>
  <si>
    <t>1025501701686</t>
  </si>
  <si>
    <t>4B02-15-00124-A-001P</t>
  </si>
  <si>
    <t>RU000A10B214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</si>
  <si>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</si>
  <si>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</si>
  <si>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</si>
  <si>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</si>
  <si>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4B02-15-65018-D-001P</t>
  </si>
  <si>
    <t>RU000A10ASB8</t>
  </si>
  <si>
    <t>4B02-20-01669-A-001P</t>
  </si>
  <si>
    <t>RU000A103372</t>
  </si>
  <si>
    <t>4B02-21-01669-A-001P</t>
  </si>
  <si>
    <t>RU000A103C95</t>
  </si>
  <si>
    <t>4B02-29-01669-A-001P</t>
  </si>
  <si>
    <t>RU000A108GL1</t>
  </si>
  <si>
    <t>4B02-38-65045-D-001P</t>
  </si>
  <si>
    <t>RU000A10AZ60</t>
  </si>
  <si>
    <t>4B02-40-65045-D-001P</t>
  </si>
  <si>
    <t>RU000A10B115</t>
  </si>
  <si>
    <t>ПАО Сбербанк, 467702, 15.05.1997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</si>
  <si>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</si>
  <si>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</si>
  <si>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</si>
  <si>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</si>
  <si>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</si>
  <si>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</si>
  <si>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</si>
  <si>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Банк ВТБ (ПАО), 12XS3J, 19.07.2023</t>
  </si>
  <si>
    <t>Банк ВТБ (публичное акционерное общество)</t>
  </si>
  <si>
    <t>1027739609391</t>
  </si>
  <si>
    <t>Дебиторская задолженность по возмещению расходов/оплате вознаграждения управляющей компании</t>
  </si>
  <si>
    <t>Банк "Клиентский" (акционерное общество)</t>
  </si>
  <si>
    <t>1027739042891</t>
  </si>
  <si>
    <t>Коммерческий Банк "Финансовый стандарт" (Общество с ограниченной ответственностью)</t>
  </si>
  <si>
    <t>1027739326306</t>
  </si>
  <si>
    <t>Расчеты с прочими дебиторами.Банк "Клиентский" (АО)</t>
  </si>
  <si>
    <t>Расчеты с прочими дебиторами.КБ "Финансовый стандарт" (ООО)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</si>
</sst>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45747</v>
      </c>
      <c r="G6" s="3">
        <v>45747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569842438.67999995</v>
      </c>
      <c r="C7">
        <v>253055936.08000001</v>
      </c>
      <c r="D7">
        <v>1004820334.45</v>
      </c>
      <c r="H7">
        <v>198023927.53999999</v>
      </c>
      <c r="I7">
        <v>0</v>
      </c>
      <c r="M7">
        <v>6646868.3399999999</v>
      </c>
      <c r="N7">
        <v>187</v>
      </c>
    </row>
    <row r="8" spans="1:14" x14ac:dyDescent="0.25">
      <c r="A8" t="s">
        <v>41</v>
      </c>
      <c r="B8">
        <v>2032389505.0899999</v>
      </c>
    </row>
    <row r="9" spans="1:14" x14ac:dyDescent="0.25">
      <c r="A9" t="s">
        <v>42</v>
      </c>
      <c r="B9" s="2" t="s">
        <v>43</v>
      </c>
      <c r="C9">
        <v>2032389505.0899999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2032389505.0899999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45747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31.03.2025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2032389505.0899999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30000</v>
      </c>
      <c r="G7" s="23">
        <v>21966300</v>
      </c>
      <c r="H7" s="23">
        <v>1.08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15000</v>
      </c>
      <c r="G8" s="23">
        <v>11244600</v>
      </c>
      <c r="H8" s="23">
        <v>0.55000000000000004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360000</v>
      </c>
      <c r="G9" s="23">
        <v>302198400</v>
      </c>
      <c r="H9" s="23">
        <v>14.87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241993</v>
      </c>
      <c r="G10" s="23">
        <v>234433138.68000001</v>
      </c>
      <c r="H10" s="23">
        <v>11.53</v>
      </c>
      <c r="J10" s="31"/>
      <c r="K10" s="31"/>
    </row>
    <row r="11" spans="1:15" s="5" customFormat="1" ht="35.25" customHeight="1" x14ac:dyDescent="0.25">
      <c r="B11" s="11" t="s">
        <v>5</v>
      </c>
      <c r="C11" s="13"/>
      <c r="D11" s="13"/>
      <c r="E11" s="13"/>
      <c r="F11" s="38"/>
      <c r="G11" s="23">
        <f>SUM($G$7:$G$10)</f>
        <v>569842438.68000007</v>
      </c>
      <c r="H11" s="23">
        <f>(G11/$O$2) *100</f>
        <v>28.038052610135171</v>
      </c>
      <c r="J11" s="31"/>
      <c r="K11" s="31"/>
    </row>
    <row r="12" spans="1:15" s="5" customFormat="1" ht="35.25" customHeight="1" x14ac:dyDescent="0.25">
      <c r="A12" s="7"/>
      <c r="B12" s="10" t="s">
        <v>8</v>
      </c>
      <c r="C12" s="15"/>
      <c r="D12" s="15"/>
      <c r="E12" s="15"/>
      <c r="F12" s="39"/>
      <c r="G12" s="24"/>
      <c r="H12" s="27"/>
      <c r="I12" s="7"/>
      <c r="J12" s="32"/>
      <c r="K12" s="32"/>
      <c r="L12" s="7"/>
      <c r="M12" s="7"/>
      <c r="N12" s="7"/>
      <c r="O12" s="7"/>
    </row>
    <row r="13" spans="1:15" s="5" customFormat="1" ht="35.25" customHeight="1" x14ac:dyDescent="0.25">
      <c r="B13" s="11" t="s">
        <v>57</v>
      </c>
      <c r="C13" s="14" t="s">
        <v>58</v>
      </c>
      <c r="D13" s="14" t="s">
        <v>59</v>
      </c>
      <c r="E13" s="14" t="s">
        <v>60</v>
      </c>
      <c r="F13" s="37">
        <v>34671</v>
      </c>
      <c r="G13" s="23">
        <v>13556014.289999999</v>
      </c>
      <c r="H13" s="23">
        <v>0.67</v>
      </c>
      <c r="J13" s="31"/>
      <c r="K13" s="31"/>
    </row>
    <row r="14" spans="1:15" s="5" customFormat="1" ht="35.25" customHeight="1" x14ac:dyDescent="0.25">
      <c r="B14" s="11" t="s">
        <v>61</v>
      </c>
      <c r="C14" s="14" t="s">
        <v>62</v>
      </c>
      <c r="D14" s="14" t="s">
        <v>63</v>
      </c>
      <c r="E14" s="14" t="s">
        <v>64</v>
      </c>
      <c r="F14" s="37">
        <v>43850</v>
      </c>
      <c r="G14" s="23">
        <v>44195099.5</v>
      </c>
      <c r="H14" s="23">
        <v>2.17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63</v>
      </c>
      <c r="E15" s="14" t="s">
        <v>64</v>
      </c>
      <c r="F15" s="37">
        <v>3000</v>
      </c>
      <c r="G15" s="23">
        <v>3124140</v>
      </c>
      <c r="H15" s="23">
        <v>0.15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69</v>
      </c>
      <c r="E16" s="14" t="s">
        <v>70</v>
      </c>
      <c r="F16" s="37">
        <v>37100</v>
      </c>
      <c r="G16" s="23">
        <v>17014060</v>
      </c>
      <c r="H16" s="23">
        <v>0.84</v>
      </c>
      <c r="J16" s="31"/>
      <c r="K16" s="31"/>
    </row>
    <row r="17" spans="2:11" s="5" customFormat="1" ht="35.25" customHeight="1" x14ac:dyDescent="0.25">
      <c r="B17" s="11" t="s">
        <v>71</v>
      </c>
      <c r="C17" s="14" t="s">
        <v>72</v>
      </c>
      <c r="D17" s="14" t="s">
        <v>69</v>
      </c>
      <c r="E17" s="14" t="s">
        <v>70</v>
      </c>
      <c r="F17" s="37">
        <v>21750</v>
      </c>
      <c r="G17" s="23">
        <v>13492177.5</v>
      </c>
      <c r="H17" s="23">
        <v>0.66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59</v>
      </c>
      <c r="E18" s="14" t="s">
        <v>60</v>
      </c>
      <c r="F18" s="37">
        <v>64492</v>
      </c>
      <c r="G18" s="23">
        <v>16066891.960000001</v>
      </c>
      <c r="H18" s="23">
        <v>0.79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77</v>
      </c>
      <c r="E19" s="14" t="s">
        <v>78</v>
      </c>
      <c r="F19" s="37">
        <v>133964</v>
      </c>
      <c r="G19" s="23">
        <v>89149023.079999998</v>
      </c>
      <c r="H19" s="23">
        <v>4.3899999999999997</v>
      </c>
      <c r="J19" s="31"/>
      <c r="K19" s="31"/>
    </row>
    <row r="20" spans="2:11" s="5" customFormat="1" ht="35.25" customHeight="1" x14ac:dyDescent="0.25">
      <c r="B20" s="11" t="s">
        <v>79</v>
      </c>
      <c r="C20" s="14" t="s">
        <v>80</v>
      </c>
      <c r="D20" s="14" t="s">
        <v>59</v>
      </c>
      <c r="E20" s="14" t="s">
        <v>60</v>
      </c>
      <c r="F20" s="37">
        <v>22790</v>
      </c>
      <c r="G20" s="23">
        <v>10200887.75</v>
      </c>
      <c r="H20" s="23">
        <v>0.5</v>
      </c>
      <c r="J20" s="31"/>
      <c r="K20" s="31"/>
    </row>
    <row r="21" spans="2:11" s="5" customFormat="1" ht="35.25" customHeight="1" x14ac:dyDescent="0.25">
      <c r="B21" s="11" t="s">
        <v>81</v>
      </c>
      <c r="C21" s="14" t="s">
        <v>82</v>
      </c>
      <c r="D21" s="14" t="s">
        <v>77</v>
      </c>
      <c r="E21" s="14" t="s">
        <v>78</v>
      </c>
      <c r="F21" s="37">
        <v>1600</v>
      </c>
      <c r="G21" s="23">
        <v>1582752</v>
      </c>
      <c r="H21" s="23">
        <v>0.08</v>
      </c>
      <c r="J21" s="31"/>
      <c r="K21" s="31"/>
    </row>
    <row r="22" spans="2:11" s="5" customFormat="1" ht="35.25" customHeight="1" x14ac:dyDescent="0.25">
      <c r="B22" s="11" t="s">
        <v>83</v>
      </c>
      <c r="C22" s="14" t="s">
        <v>84</v>
      </c>
      <c r="D22" s="14" t="s">
        <v>63</v>
      </c>
      <c r="E22" s="14" t="s">
        <v>64</v>
      </c>
      <c r="F22" s="37">
        <v>49400</v>
      </c>
      <c r="G22" s="23">
        <v>44674890</v>
      </c>
      <c r="H22" s="23">
        <v>2.2000000000000002</v>
      </c>
      <c r="J22" s="31"/>
      <c r="K22" s="31"/>
    </row>
    <row r="23" spans="2:11" s="5" customFormat="1" ht="35.25" customHeight="1" x14ac:dyDescent="0.25">
      <c r="B23" s="11" t="s">
        <v>5</v>
      </c>
      <c r="C23" s="13"/>
      <c r="D23" s="13"/>
      <c r="E23" s="13"/>
      <c r="F23" s="38"/>
      <c r="G23" s="23">
        <f>SUM($G$13:$G$22)</f>
        <v>253055936.07999998</v>
      </c>
      <c r="H23" s="23">
        <f>(G23/$O$2) *100</f>
        <v>12.451153454898103</v>
      </c>
      <c r="J23" s="31"/>
      <c r="K23" s="31"/>
    </row>
    <row r="24" spans="2:11" s="5" customFormat="1" ht="35.25" customHeight="1" x14ac:dyDescent="0.25">
      <c r="B24" s="12" t="s">
        <v>15</v>
      </c>
      <c r="C24" s="13"/>
      <c r="D24" s="13"/>
      <c r="E24" s="13"/>
      <c r="F24" s="38"/>
      <c r="G24" s="23"/>
      <c r="H24" s="28"/>
      <c r="J24" s="31"/>
      <c r="K24" s="31"/>
    </row>
    <row r="25" spans="2:11" s="5" customFormat="1" ht="35.25" customHeight="1" x14ac:dyDescent="0.25">
      <c r="B25" s="11" t="s">
        <v>5</v>
      </c>
      <c r="C25" s="13"/>
      <c r="D25" s="13"/>
      <c r="E25" s="13"/>
      <c r="F25" s="38"/>
      <c r="G25" s="23"/>
      <c r="H25" s="23">
        <f>(G25/$O$2) *100</f>
        <v>0</v>
      </c>
      <c r="J25" s="31"/>
      <c r="K25" s="31"/>
    </row>
    <row r="26" spans="2:11" s="5" customFormat="1" ht="35.25" customHeight="1" x14ac:dyDescent="0.25">
      <c r="B26" s="10" t="s">
        <v>16</v>
      </c>
      <c r="C26" s="13"/>
      <c r="D26" s="13"/>
      <c r="E26" s="13"/>
      <c r="F26" s="38"/>
      <c r="G26" s="23"/>
      <c r="H26" s="28"/>
      <c r="J26" s="31"/>
      <c r="K26" s="31"/>
    </row>
    <row r="27" spans="2:11" s="5" customFormat="1" ht="35.25" customHeight="1" x14ac:dyDescent="0.25">
      <c r="B27" s="11" t="s">
        <v>85</v>
      </c>
      <c r="C27" s="14" t="s">
        <v>86</v>
      </c>
      <c r="D27" s="14" t="s">
        <v>87</v>
      </c>
      <c r="E27" s="14" t="s">
        <v>88</v>
      </c>
      <c r="F27" s="37">
        <v>21363</v>
      </c>
      <c r="G27" s="23">
        <v>24799665.809999999</v>
      </c>
      <c r="H27" s="23">
        <v>1.22</v>
      </c>
      <c r="J27" s="31"/>
      <c r="K27" s="31"/>
    </row>
    <row r="28" spans="2:11" s="5" customFormat="1" ht="35.25" customHeight="1" x14ac:dyDescent="0.25">
      <c r="B28" s="11" t="s">
        <v>89</v>
      </c>
      <c r="C28" s="14" t="s">
        <v>90</v>
      </c>
      <c r="D28" s="14" t="s">
        <v>91</v>
      </c>
      <c r="E28" s="14" t="s">
        <v>92</v>
      </c>
      <c r="F28" s="37">
        <v>12050</v>
      </c>
      <c r="G28" s="23">
        <v>10677746</v>
      </c>
      <c r="H28" s="23">
        <v>0.53</v>
      </c>
      <c r="J28" s="31"/>
      <c r="K28" s="31"/>
    </row>
    <row r="29" spans="2:11" s="5" customFormat="1" ht="35.25" customHeight="1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57600</v>
      </c>
      <c r="G29" s="23">
        <v>42243264</v>
      </c>
      <c r="H29" s="23">
        <v>2.08</v>
      </c>
      <c r="J29" s="31"/>
      <c r="K29" s="31"/>
    </row>
    <row r="30" spans="2:11" s="5" customFormat="1" ht="35.25" customHeight="1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49963</v>
      </c>
      <c r="G30" s="23">
        <v>49150101.990000002</v>
      </c>
      <c r="H30" s="23">
        <v>2.42</v>
      </c>
      <c r="J30" s="31"/>
      <c r="K30" s="31"/>
    </row>
    <row r="31" spans="2:11" s="5" customFormat="1" ht="35.25" customHeight="1" x14ac:dyDescent="0.25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15000</v>
      </c>
      <c r="G31" s="23">
        <v>15476250</v>
      </c>
      <c r="H31" s="23">
        <v>0.76</v>
      </c>
      <c r="J31" s="31"/>
      <c r="K31" s="31"/>
    </row>
    <row r="32" spans="2:11" s="5" customFormat="1" ht="35.25" customHeight="1" x14ac:dyDescent="0.25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19000</v>
      </c>
      <c r="G32" s="23">
        <v>16667560</v>
      </c>
      <c r="H32" s="23">
        <v>0.82</v>
      </c>
      <c r="J32" s="31"/>
      <c r="K32" s="31"/>
    </row>
    <row r="33" spans="2:11" s="5" customFormat="1" ht="35.25" customHeight="1" x14ac:dyDescent="0.25">
      <c r="B33" s="11" t="s">
        <v>109</v>
      </c>
      <c r="C33" s="14" t="s">
        <v>110</v>
      </c>
      <c r="D33" s="14" t="s">
        <v>111</v>
      </c>
      <c r="E33" s="14" t="s">
        <v>112</v>
      </c>
      <c r="F33" s="37">
        <v>14950</v>
      </c>
      <c r="G33" s="23">
        <v>15271873.5</v>
      </c>
      <c r="H33" s="23">
        <v>0.75</v>
      </c>
      <c r="J33" s="31"/>
      <c r="K33" s="31"/>
    </row>
    <row r="34" spans="2:11" s="5" customFormat="1" ht="35.25" customHeight="1" x14ac:dyDescent="0.25">
      <c r="B34" s="11" t="s">
        <v>113</v>
      </c>
      <c r="C34" s="14" t="s">
        <v>114</v>
      </c>
      <c r="D34" s="14" t="s">
        <v>87</v>
      </c>
      <c r="E34" s="14" t="s">
        <v>88</v>
      </c>
      <c r="F34" s="37">
        <v>32000</v>
      </c>
      <c r="G34" s="23">
        <v>32418880</v>
      </c>
      <c r="H34" s="23">
        <v>1.6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95</v>
      </c>
      <c r="E35" s="14" t="s">
        <v>96</v>
      </c>
      <c r="F35" s="37">
        <v>7850</v>
      </c>
      <c r="G35" s="23">
        <v>6806107</v>
      </c>
      <c r="H35" s="23">
        <v>0.33</v>
      </c>
      <c r="J35" s="31"/>
      <c r="K35" s="31"/>
    </row>
    <row r="36" spans="2:11" s="5" customFormat="1" ht="35.25" customHeight="1" x14ac:dyDescent="0.25">
      <c r="B36" s="11" t="s">
        <v>117</v>
      </c>
      <c r="C36" s="14" t="s">
        <v>118</v>
      </c>
      <c r="D36" s="14" t="s">
        <v>119</v>
      </c>
      <c r="E36" s="14" t="s">
        <v>120</v>
      </c>
      <c r="F36" s="37">
        <v>1547</v>
      </c>
      <c r="G36" s="23">
        <v>927275.67</v>
      </c>
      <c r="H36" s="23">
        <v>0.05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107</v>
      </c>
      <c r="E37" s="14" t="s">
        <v>108</v>
      </c>
      <c r="F37" s="37">
        <v>88416</v>
      </c>
      <c r="G37" s="23">
        <v>80928933.120000005</v>
      </c>
      <c r="H37" s="23">
        <v>3.98</v>
      </c>
      <c r="J37" s="31"/>
      <c r="K37" s="31"/>
    </row>
    <row r="38" spans="2:11" s="5" customFormat="1" ht="35.25" customHeight="1" x14ac:dyDescent="0.25">
      <c r="B38" s="11" t="s">
        <v>123</v>
      </c>
      <c r="C38" s="14" t="s">
        <v>124</v>
      </c>
      <c r="D38" s="14" t="s">
        <v>125</v>
      </c>
      <c r="E38" s="14" t="s">
        <v>126</v>
      </c>
      <c r="F38" s="37">
        <v>45014</v>
      </c>
      <c r="G38" s="23">
        <v>45454236.920000002</v>
      </c>
      <c r="H38" s="23">
        <v>2.2400000000000002</v>
      </c>
      <c r="J38" s="31"/>
      <c r="K38" s="31"/>
    </row>
    <row r="39" spans="2:11" s="5" customFormat="1" ht="35.25" customHeight="1" x14ac:dyDescent="0.25">
      <c r="B39" s="11" t="s">
        <v>127</v>
      </c>
      <c r="C39" s="14" t="s">
        <v>128</v>
      </c>
      <c r="D39" s="14" t="s">
        <v>107</v>
      </c>
      <c r="E39" s="14" t="s">
        <v>108</v>
      </c>
      <c r="F39" s="37">
        <v>15000</v>
      </c>
      <c r="G39" s="23">
        <v>12316800</v>
      </c>
      <c r="H39" s="23">
        <v>0.61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9150</v>
      </c>
      <c r="G40" s="23">
        <v>10076437.5</v>
      </c>
      <c r="H40" s="23">
        <v>0.5</v>
      </c>
      <c r="J40" s="31"/>
      <c r="K40" s="31"/>
    </row>
    <row r="41" spans="2:11" s="5" customFormat="1" ht="35.25" customHeight="1" x14ac:dyDescent="0.25">
      <c r="B41" s="11" t="s">
        <v>133</v>
      </c>
      <c r="C41" s="14" t="s">
        <v>134</v>
      </c>
      <c r="D41" s="14" t="s">
        <v>135</v>
      </c>
      <c r="E41" s="14" t="s">
        <v>136</v>
      </c>
      <c r="F41" s="37">
        <v>549</v>
      </c>
      <c r="G41" s="23">
        <v>538569</v>
      </c>
      <c r="H41" s="23">
        <v>0.03</v>
      </c>
      <c r="J41" s="31"/>
      <c r="K41" s="31"/>
    </row>
    <row r="42" spans="2:11" s="5" customFormat="1" ht="35.25" customHeight="1" x14ac:dyDescent="0.25">
      <c r="B42" s="11" t="s">
        <v>137</v>
      </c>
      <c r="C42" s="14" t="s">
        <v>138</v>
      </c>
      <c r="D42" s="14" t="s">
        <v>95</v>
      </c>
      <c r="E42" s="14" t="s">
        <v>96</v>
      </c>
      <c r="F42" s="37">
        <v>14850</v>
      </c>
      <c r="G42" s="23">
        <v>13689918</v>
      </c>
      <c r="H42" s="23">
        <v>0.67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39796</v>
      </c>
      <c r="G43" s="23">
        <v>38812242.880000003</v>
      </c>
      <c r="H43" s="23">
        <v>1.91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107</v>
      </c>
      <c r="E44" s="14" t="s">
        <v>108</v>
      </c>
      <c r="F44" s="37">
        <v>37150</v>
      </c>
      <c r="G44" s="23">
        <v>29942528.5</v>
      </c>
      <c r="H44" s="23">
        <v>1.47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107</v>
      </c>
      <c r="E45" s="14" t="s">
        <v>108</v>
      </c>
      <c r="F45" s="37">
        <v>380</v>
      </c>
      <c r="G45" s="23">
        <v>365101.43</v>
      </c>
      <c r="H45" s="23">
        <v>0.02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149</v>
      </c>
      <c r="E46" s="14" t="s">
        <v>150</v>
      </c>
      <c r="F46" s="37">
        <v>29658</v>
      </c>
      <c r="G46" s="23">
        <v>24963731.760000002</v>
      </c>
      <c r="H46" s="23">
        <v>1.23</v>
      </c>
      <c r="J46" s="31"/>
      <c r="K46" s="31"/>
    </row>
    <row r="47" spans="2:11" s="5" customFormat="1" ht="35.25" customHeight="1" x14ac:dyDescent="0.25">
      <c r="B47" s="11" t="s">
        <v>151</v>
      </c>
      <c r="C47" s="14" t="s">
        <v>152</v>
      </c>
      <c r="D47" s="14" t="s">
        <v>153</v>
      </c>
      <c r="E47" s="14" t="s">
        <v>154</v>
      </c>
      <c r="F47" s="37">
        <v>500</v>
      </c>
      <c r="G47" s="23">
        <v>443235</v>
      </c>
      <c r="H47" s="23">
        <v>0.02</v>
      </c>
      <c r="J47" s="31"/>
      <c r="K47" s="31"/>
    </row>
    <row r="48" spans="2:11" s="5" customFormat="1" ht="35.25" customHeight="1" x14ac:dyDescent="0.25">
      <c r="B48" s="11" t="s">
        <v>155</v>
      </c>
      <c r="C48" s="14" t="s">
        <v>156</v>
      </c>
      <c r="D48" s="14" t="s">
        <v>157</v>
      </c>
      <c r="E48" s="14" t="s">
        <v>158</v>
      </c>
      <c r="F48" s="37">
        <v>50000</v>
      </c>
      <c r="G48" s="23">
        <v>49637000</v>
      </c>
      <c r="H48" s="23">
        <v>2.44</v>
      </c>
      <c r="J48" s="31"/>
      <c r="K48" s="31"/>
    </row>
    <row r="49" spans="2:11" s="5" customFormat="1" ht="35.25" customHeight="1" x14ac:dyDescent="0.25">
      <c r="B49" s="11" t="s">
        <v>159</v>
      </c>
      <c r="C49" s="14" t="s">
        <v>160</v>
      </c>
      <c r="D49" s="14" t="s">
        <v>103</v>
      </c>
      <c r="E49" s="14" t="s">
        <v>104</v>
      </c>
      <c r="F49" s="37">
        <v>1421</v>
      </c>
      <c r="G49" s="23">
        <v>1350632.08</v>
      </c>
      <c r="H49" s="23">
        <v>7.0000000000000007E-2</v>
      </c>
      <c r="J49" s="31"/>
      <c r="K49" s="31"/>
    </row>
    <row r="50" spans="2:11" s="5" customFormat="1" ht="35.25" customHeight="1" x14ac:dyDescent="0.25">
      <c r="B50" s="11" t="s">
        <v>161</v>
      </c>
      <c r="C50" s="14" t="s">
        <v>162</v>
      </c>
      <c r="D50" s="14" t="s">
        <v>163</v>
      </c>
      <c r="E50" s="14" t="s">
        <v>164</v>
      </c>
      <c r="F50" s="37">
        <v>28200</v>
      </c>
      <c r="G50" s="23">
        <v>27591162</v>
      </c>
      <c r="H50" s="23">
        <v>1.36</v>
      </c>
      <c r="J50" s="31"/>
      <c r="K50" s="31"/>
    </row>
    <row r="51" spans="2:11" s="5" customFormat="1" ht="35.25" customHeight="1" x14ac:dyDescent="0.25">
      <c r="B51" s="11" t="s">
        <v>165</v>
      </c>
      <c r="C51" s="14" t="s">
        <v>166</v>
      </c>
      <c r="D51" s="14" t="s">
        <v>167</v>
      </c>
      <c r="E51" s="14" t="s">
        <v>168</v>
      </c>
      <c r="F51" s="37">
        <v>21430</v>
      </c>
      <c r="G51" s="23">
        <v>21666587.199999999</v>
      </c>
      <c r="H51" s="23">
        <v>1.07</v>
      </c>
      <c r="J51" s="31"/>
      <c r="K51" s="31"/>
    </row>
    <row r="52" spans="2:11" s="5" customFormat="1" ht="35.25" customHeight="1" x14ac:dyDescent="0.25">
      <c r="B52" s="11" t="s">
        <v>169</v>
      </c>
      <c r="C52" s="14" t="s">
        <v>170</v>
      </c>
      <c r="D52" s="14" t="s">
        <v>111</v>
      </c>
      <c r="E52" s="14" t="s">
        <v>112</v>
      </c>
      <c r="F52" s="37">
        <v>38700</v>
      </c>
      <c r="G52" s="23">
        <v>39643119</v>
      </c>
      <c r="H52" s="23">
        <v>1.95</v>
      </c>
      <c r="J52" s="31"/>
      <c r="K52" s="31"/>
    </row>
    <row r="53" spans="2:11" s="5" customFormat="1" ht="35.25" customHeight="1" x14ac:dyDescent="0.25">
      <c r="B53" s="11" t="s">
        <v>171</v>
      </c>
      <c r="C53" s="14" t="s">
        <v>172</v>
      </c>
      <c r="D53" s="14" t="s">
        <v>167</v>
      </c>
      <c r="E53" s="14" t="s">
        <v>168</v>
      </c>
      <c r="F53" s="37">
        <v>40000</v>
      </c>
      <c r="G53" s="23">
        <v>40166800</v>
      </c>
      <c r="H53" s="23">
        <v>1.98</v>
      </c>
      <c r="J53" s="31"/>
      <c r="K53" s="31"/>
    </row>
    <row r="54" spans="2:11" s="5" customFormat="1" ht="35.25" customHeight="1" x14ac:dyDescent="0.25">
      <c r="B54" s="11" t="s">
        <v>173</v>
      </c>
      <c r="C54" s="14" t="s">
        <v>174</v>
      </c>
      <c r="D54" s="14" t="s">
        <v>149</v>
      </c>
      <c r="E54" s="14" t="s">
        <v>150</v>
      </c>
      <c r="F54" s="37">
        <v>11000</v>
      </c>
      <c r="G54" s="23">
        <v>10884060</v>
      </c>
      <c r="H54" s="23">
        <v>0.54</v>
      </c>
      <c r="J54" s="31"/>
      <c r="K54" s="31"/>
    </row>
    <row r="55" spans="2:11" s="5" customFormat="1" ht="35.25" customHeight="1" x14ac:dyDescent="0.25">
      <c r="B55" s="11" t="s">
        <v>175</v>
      </c>
      <c r="C55" s="14" t="s">
        <v>176</v>
      </c>
      <c r="D55" s="14" t="s">
        <v>177</v>
      </c>
      <c r="E55" s="14" t="s">
        <v>178</v>
      </c>
      <c r="F55" s="37">
        <v>42000</v>
      </c>
      <c r="G55" s="23">
        <v>38340120</v>
      </c>
      <c r="H55" s="23">
        <v>1.89</v>
      </c>
      <c r="J55" s="31"/>
      <c r="K55" s="31"/>
    </row>
    <row r="56" spans="2:11" s="5" customFormat="1" ht="35.25" customHeight="1" x14ac:dyDescent="0.25">
      <c r="B56" s="11" t="s">
        <v>179</v>
      </c>
      <c r="C56" s="14" t="s">
        <v>180</v>
      </c>
      <c r="D56" s="14" t="s">
        <v>149</v>
      </c>
      <c r="E56" s="14" t="s">
        <v>150</v>
      </c>
      <c r="F56" s="37">
        <v>8200</v>
      </c>
      <c r="G56" s="23">
        <v>7978600</v>
      </c>
      <c r="H56" s="23">
        <v>0.39</v>
      </c>
      <c r="J56" s="31"/>
      <c r="K56" s="31"/>
    </row>
    <row r="57" spans="2:11" s="5" customFormat="1" ht="35.25" customHeight="1" x14ac:dyDescent="0.25">
      <c r="B57" s="11" t="s">
        <v>181</v>
      </c>
      <c r="C57" s="14" t="s">
        <v>182</v>
      </c>
      <c r="D57" s="14" t="s">
        <v>183</v>
      </c>
      <c r="E57" s="14" t="s">
        <v>184</v>
      </c>
      <c r="F57" s="37">
        <v>20050</v>
      </c>
      <c r="G57" s="23">
        <v>19801580.5</v>
      </c>
      <c r="H57" s="23">
        <v>0.97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187</v>
      </c>
      <c r="E58" s="14" t="s">
        <v>188</v>
      </c>
      <c r="F58" s="37">
        <v>21251</v>
      </c>
      <c r="G58" s="23">
        <v>20797291.149999999</v>
      </c>
      <c r="H58" s="23">
        <v>1.02</v>
      </c>
      <c r="J58" s="31"/>
      <c r="K58" s="31"/>
    </row>
    <row r="59" spans="2:11" s="5" customFormat="1" ht="35.25" customHeight="1" x14ac:dyDescent="0.25">
      <c r="B59" s="11" t="s">
        <v>189</v>
      </c>
      <c r="C59" s="14" t="s">
        <v>190</v>
      </c>
      <c r="D59" s="14" t="s">
        <v>167</v>
      </c>
      <c r="E59" s="14" t="s">
        <v>168</v>
      </c>
      <c r="F59" s="37">
        <v>20959</v>
      </c>
      <c r="G59" s="23">
        <v>21519862.84</v>
      </c>
      <c r="H59" s="23">
        <v>1.06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193</v>
      </c>
      <c r="E60" s="14" t="s">
        <v>194</v>
      </c>
      <c r="F60" s="37">
        <v>10000</v>
      </c>
      <c r="G60" s="23">
        <v>1888900</v>
      </c>
      <c r="H60" s="23">
        <v>0.09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153</v>
      </c>
      <c r="E61" s="14" t="s">
        <v>154</v>
      </c>
      <c r="F61" s="37">
        <v>35437</v>
      </c>
      <c r="G61" s="23">
        <v>37693628.159999996</v>
      </c>
      <c r="H61" s="23">
        <v>1.85</v>
      </c>
      <c r="J61" s="31"/>
      <c r="K61" s="31"/>
    </row>
    <row r="62" spans="2:11" s="5" customFormat="1" ht="35.25" customHeight="1" x14ac:dyDescent="0.25">
      <c r="B62" s="11" t="s">
        <v>197</v>
      </c>
      <c r="C62" s="14" t="s">
        <v>198</v>
      </c>
      <c r="D62" s="14" t="s">
        <v>103</v>
      </c>
      <c r="E62" s="14" t="s">
        <v>104</v>
      </c>
      <c r="F62" s="37">
        <v>2732</v>
      </c>
      <c r="G62" s="23">
        <v>2397821.7599999998</v>
      </c>
      <c r="H62" s="23">
        <v>0.12</v>
      </c>
      <c r="J62" s="31"/>
      <c r="K62" s="31"/>
    </row>
    <row r="63" spans="2:11" s="5" customFormat="1" ht="35.25" customHeight="1" x14ac:dyDescent="0.25">
      <c r="B63" s="11" t="s">
        <v>199</v>
      </c>
      <c r="C63" s="14" t="s">
        <v>200</v>
      </c>
      <c r="D63" s="14" t="s">
        <v>103</v>
      </c>
      <c r="E63" s="14" t="s">
        <v>104</v>
      </c>
      <c r="F63" s="37">
        <v>2556</v>
      </c>
      <c r="G63" s="23">
        <v>2179092.2400000002</v>
      </c>
      <c r="H63" s="23">
        <v>0.11</v>
      </c>
      <c r="J63" s="31"/>
      <c r="K63" s="31"/>
    </row>
    <row r="64" spans="2:11" s="5" customFormat="1" ht="35.25" customHeight="1" x14ac:dyDescent="0.25">
      <c r="B64" s="11" t="s">
        <v>201</v>
      </c>
      <c r="C64" s="14" t="s">
        <v>202</v>
      </c>
      <c r="D64" s="14" t="s">
        <v>103</v>
      </c>
      <c r="E64" s="14" t="s">
        <v>104</v>
      </c>
      <c r="F64" s="37">
        <v>74700</v>
      </c>
      <c r="G64" s="23">
        <v>63881199</v>
      </c>
      <c r="H64" s="23">
        <v>3.14</v>
      </c>
      <c r="J64" s="31"/>
      <c r="K64" s="31"/>
    </row>
    <row r="65" spans="1:15" s="5" customFormat="1" ht="35.25" customHeight="1" x14ac:dyDescent="0.25">
      <c r="B65" s="11" t="s">
        <v>203</v>
      </c>
      <c r="C65" s="14" t="s">
        <v>204</v>
      </c>
      <c r="D65" s="14" t="s">
        <v>87</v>
      </c>
      <c r="E65" s="14" t="s">
        <v>88</v>
      </c>
      <c r="F65" s="37">
        <v>23812</v>
      </c>
      <c r="G65" s="23">
        <v>25130470.440000001</v>
      </c>
      <c r="H65" s="23">
        <v>1.24</v>
      </c>
      <c r="J65" s="31"/>
      <c r="K65" s="31"/>
    </row>
    <row r="66" spans="1:15" s="5" customFormat="1" ht="35.25" customHeight="1" x14ac:dyDescent="0.25">
      <c r="B66" s="11" t="s">
        <v>205</v>
      </c>
      <c r="C66" s="14" t="s">
        <v>206</v>
      </c>
      <c r="D66" s="14" t="s">
        <v>87</v>
      </c>
      <c r="E66" s="14" t="s">
        <v>88</v>
      </c>
      <c r="F66" s="37">
        <v>95000</v>
      </c>
      <c r="G66" s="23">
        <v>100301950</v>
      </c>
      <c r="H66" s="23">
        <v>4.9400000000000004</v>
      </c>
      <c r="J66" s="31"/>
      <c r="K66" s="31"/>
    </row>
    <row r="67" spans="1:15" s="5" customFormat="1" ht="35.25" customHeight="1" x14ac:dyDescent="0.25">
      <c r="B67" s="11" t="s">
        <v>5</v>
      </c>
      <c r="C67" s="13"/>
      <c r="D67" s="13"/>
      <c r="E67" s="13"/>
      <c r="F67" s="38"/>
      <c r="G67" s="23">
        <f>SUM($G$27:$G$66)</f>
        <v>1004820334.4500002</v>
      </c>
      <c r="H67" s="23">
        <f>(G67/$O$2) *100</f>
        <v>49.440342608219865</v>
      </c>
      <c r="J67" s="31"/>
      <c r="K67" s="31"/>
    </row>
    <row r="68" spans="1:15" s="5" customFormat="1" ht="35.25" customHeight="1" x14ac:dyDescent="0.25">
      <c r="B68" s="12" t="s">
        <v>27</v>
      </c>
      <c r="C68" s="16"/>
      <c r="D68" s="13"/>
      <c r="E68" s="13"/>
      <c r="F68" s="38"/>
      <c r="G68" s="23"/>
      <c r="H68" s="28"/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0" t="s">
        <v>9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0" t="s">
        <v>10</v>
      </c>
      <c r="C72" s="13"/>
      <c r="D72" s="13"/>
      <c r="E72" s="13"/>
      <c r="F72" s="38"/>
      <c r="G72" s="23"/>
      <c r="H72" s="23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28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32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2" t="s">
        <v>29</v>
      </c>
      <c r="C78" s="13"/>
      <c r="D78" s="13"/>
      <c r="E78" s="13"/>
      <c r="F78" s="38"/>
      <c r="G78" s="23"/>
      <c r="H78" s="29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207</v>
      </c>
      <c r="C79" s="14"/>
      <c r="D79" s="14" t="s">
        <v>208</v>
      </c>
      <c r="E79" s="14" t="s">
        <v>209</v>
      </c>
      <c r="F79" s="37"/>
      <c r="G79" s="23">
        <v>0.98</v>
      </c>
      <c r="H79" s="23"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210</v>
      </c>
      <c r="C80" s="14"/>
      <c r="D80" s="14" t="s">
        <v>211</v>
      </c>
      <c r="E80" s="14" t="s">
        <v>212</v>
      </c>
      <c r="F80" s="37"/>
      <c r="G80" s="23">
        <v>4566344.32</v>
      </c>
      <c r="H80" s="23">
        <v>0.22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213</v>
      </c>
      <c r="C81" s="14"/>
      <c r="D81" s="14" t="s">
        <v>214</v>
      </c>
      <c r="E81" s="14" t="s">
        <v>209</v>
      </c>
      <c r="F81" s="37"/>
      <c r="G81" s="23">
        <v>193457582.24000001</v>
      </c>
      <c r="H81" s="23">
        <v>9.52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>
        <f>SUM($G$79:$G$81)</f>
        <v>198023927.54000002</v>
      </c>
      <c r="H82" s="23">
        <f>(G82/$O$2) *100</f>
        <v>9.7434043545324727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2" t="s">
        <v>30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0" t="s">
        <v>11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0" t="s">
        <v>25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215</v>
      </c>
      <c r="C88" s="14"/>
      <c r="D88" s="14" t="s">
        <v>216</v>
      </c>
      <c r="E88" s="14" t="s">
        <v>217</v>
      </c>
      <c r="F88" s="37"/>
      <c r="G88" s="23">
        <v>6616564.3399999999</v>
      </c>
      <c r="H88" s="23">
        <v>0.33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>
        <f>SUM($G$88)</f>
        <v>6616564.3399999999</v>
      </c>
      <c r="H89" s="23">
        <f>(G89/$O$2) *100</f>
        <v>0.32555591944502782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17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18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26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22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19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31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81</v>
      </c>
      <c r="C101" s="14"/>
      <c r="D101" s="14" t="s">
        <v>77</v>
      </c>
      <c r="E101" s="14" t="s">
        <v>78</v>
      </c>
      <c r="F101" s="37"/>
      <c r="G101" s="23">
        <v>30304</v>
      </c>
      <c r="H101" s="23"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>
        <f>SUM($G$101)</f>
        <v>30304</v>
      </c>
      <c r="H102" s="23">
        <f>(G102/$O$2) *100</f>
        <v>1.4910527693685395E-3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20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34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218</v>
      </c>
      <c r="C106" s="14"/>
      <c r="D106" s="14" t="s">
        <v>219</v>
      </c>
      <c r="E106" s="14" t="s">
        <v>220</v>
      </c>
      <c r="F106" s="37"/>
      <c r="G106" s="23">
        <v>2305047.0699999998</v>
      </c>
      <c r="H106" s="23">
        <v>0.11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218</v>
      </c>
      <c r="C107" s="14"/>
      <c r="D107" s="14" t="s">
        <v>221</v>
      </c>
      <c r="E107" s="14" t="s">
        <v>222</v>
      </c>
      <c r="F107" s="37"/>
      <c r="G107" s="23">
        <v>2289515.39</v>
      </c>
      <c r="H107" s="23">
        <v>0.11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223</v>
      </c>
      <c r="C108" s="14"/>
      <c r="D108" s="14" t="s">
        <v>219</v>
      </c>
      <c r="E108" s="14" t="s">
        <v>220</v>
      </c>
      <c r="F108" s="37"/>
      <c r="G108" s="23">
        <v>-2305047.0699999998</v>
      </c>
      <c r="H108" s="23">
        <v>-0.11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224</v>
      </c>
      <c r="C109" s="14"/>
      <c r="D109" s="14" t="s">
        <v>221</v>
      </c>
      <c r="E109" s="14" t="s">
        <v>222</v>
      </c>
      <c r="F109" s="37"/>
      <c r="G109" s="23">
        <v>-2289515.39</v>
      </c>
      <c r="H109" s="23">
        <v>-0.11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>
        <f>SUM($G$106:$G$109)</f>
        <v>0</v>
      </c>
      <c r="H110" s="23">
        <f>(G110/$O$2) *100</f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7"/>
      <c r="B111" s="10" t="s">
        <v>23</v>
      </c>
      <c r="C111" s="15"/>
      <c r="D111" s="15"/>
      <c r="E111" s="15"/>
      <c r="F111" s="39"/>
      <c r="G111" s="24">
        <f>G110+G104+G102+G99+G97+G95+G93+G91+G89+G86+G84+G82+G77+G75+G73+G71+G69+G67+G25+G23+G11</f>
        <v>2032389505.0900002</v>
      </c>
      <c r="H111" s="24">
        <v>100</v>
      </c>
      <c r="I111" s="7"/>
      <c r="J111" s="33">
        <v>2032389505.0899999</v>
      </c>
      <c r="K111" s="17">
        <f>ROUND(G111,2)-ROUND(J111,2)</f>
        <v>0</v>
      </c>
      <c r="L111" s="7"/>
      <c r="M111" s="7"/>
      <c r="N111" s="7"/>
      <c r="O111" s="7"/>
    </row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Анастасия Максимовна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2025-07-07T11:49:33Z</dcterms:modified>
</cp:coreProperties>
</file>