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5-02-24_портфели 10.24-01.25\"/>
    </mc:Choice>
  </mc:AlternateContent>
  <xr:revisionPtr revIDLastSave="0" documentId="8_{C32750BB-27FD-4004-9EC5-861784ACAF4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портфеля'!$A$7:$O$10</definedName>
    <definedName name="Report07">'Состав портфеля'!$A$12:$O$22</definedName>
    <definedName name="Report08">'Состав портфеля'!$A$24:$O$24</definedName>
    <definedName name="Report09">'Состав портфеля'!$A$26:$O$70</definedName>
    <definedName name="Report10">'Состав портфеля'!$A$72:$O$72</definedName>
    <definedName name="Report11">'Состав портфеля'!$A$74:$O$74</definedName>
    <definedName name="Report12">'Состав портфеля'!$A$76:$O$76</definedName>
    <definedName name="Report13">'Состав портфеля'!$A$78:$O$78</definedName>
    <definedName name="Report14">'Состав портфеля'!$A$80:$O$80</definedName>
    <definedName name="Report15">'Состав портфеля'!$A$82:$O$85</definedName>
    <definedName name="Report16">'Состав портфеля'!$A$87:$O$87</definedName>
    <definedName name="Report17">'Состав портфеля'!$A$89:$O$89</definedName>
    <definedName name="Report18">'Состав портфеля'!$A$91:$O$92</definedName>
    <definedName name="Report19">'Состав портфеля'!$A$94:$O$94</definedName>
    <definedName name="Report20">'Состав портфеля'!$A$96:$O$96</definedName>
    <definedName name="Report21">'Состав портфеля'!$A$98:$O$98</definedName>
    <definedName name="Report22">'Состав портфеля'!$A$100:$O$100</definedName>
    <definedName name="Report23">'Состав портфеля'!$A$102:$O$102</definedName>
    <definedName name="Report24">'Состав портфеля'!$A$104:$O$104</definedName>
    <definedName name="Report25">'Состав портфеля'!$A$106:$O$106</definedName>
    <definedName name="Report26">'Состав портфеля'!$A$108:$O$112</definedName>
    <definedName name="Report27">'Состав портфеля'!$A$113:$K$113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2" i="12" l="1"/>
  <c r="G113" i="12" s="1"/>
  <c r="K113" i="12" s="1"/>
  <c r="G92" i="12"/>
  <c r="G85" i="12"/>
  <c r="G70" i="12"/>
  <c r="G22" i="12"/>
  <c r="G10" i="12"/>
  <c r="B5" i="9"/>
  <c r="B3" i="12" l="1"/>
  <c r="O1" i="12" l="1"/>
  <c r="O2" i="12" l="1"/>
  <c r="H112" i="12" s="1"/>
  <c r="H104" i="12" l="1"/>
  <c r="H106" i="12"/>
  <c r="H100" i="12"/>
  <c r="H102" i="12"/>
  <c r="H96" i="12"/>
  <c r="H98" i="12"/>
  <c r="H92" i="12"/>
  <c r="H94" i="12"/>
  <c r="H87" i="12"/>
  <c r="H89" i="12"/>
  <c r="H80" i="12"/>
  <c r="H85" i="12"/>
  <c r="H76" i="12"/>
  <c r="H78" i="12"/>
  <c r="H72" i="12"/>
  <c r="H74" i="12"/>
  <c r="H24" i="12"/>
  <c r="H70" i="12"/>
  <c r="H10" i="12"/>
  <c r="H22" i="12"/>
  <c r="B2" i="12"/>
</calcChain>
</file>

<file path=xl/sharedStrings.xml><?xml version="1.0" encoding="utf-8"?>
<sst xmlns="http://schemas.openxmlformats.org/spreadsheetml/2006/main" count="319" uniqueCount="235">
  <si>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</si>
  <si>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</si>
  <si>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</si>
  <si>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</si>
  <si>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</si>
  <si>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</si>
  <si>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</si>
  <si>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</si>
  <si>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</si>
  <si>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</si>
  <si>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</si>
  <si>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</si>
  <si>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</si>
  <si>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</si>
  <si>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</si>
  <si>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</si>
  <si>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</si>
  <si>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</si>
  <si>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</si>
  <si>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</si>
  <si>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</si>
  <si>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</si>
  <si>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</si>
  <si>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</si>
  <si>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</si>
  <si>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</si>
  <si>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</si>
  <si>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</si>
  <si>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</si>
  <si>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</si>
  <si>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</si>
  <si>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</si>
  <si>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</si>
  <si>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</si>
  <si>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</si>
  <si>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</si>
  <si>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</si>
  <si>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</si>
  <si>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</si>
  <si>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</si>
  <si>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</si>
  <si>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</si>
  <si>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</si>
  <si>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31.01.2025</t>
  </si>
  <si>
    <t>Report28</t>
  </si>
  <si>
    <t>Акционерное общество "Негосударственный пенсионный фонд "Авиаполис"</t>
  </si>
  <si>
    <t>Report29</t>
  </si>
  <si>
    <t>26237RMFS</t>
  </si>
  <si>
    <t>RU000A1038Z7</t>
  </si>
  <si>
    <t>Министерство финансов Российской Федерации</t>
  </si>
  <si>
    <t>1037739085636</t>
  </si>
  <si>
    <t>29024RMFS</t>
  </si>
  <si>
    <t>RU000A1066D5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</si>
  <si>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</si>
  <si>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</si>
  <si>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</si>
  <si>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</si>
  <si>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</si>
  <si>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</si>
  <si>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RU34021ANO0</t>
  </si>
  <si>
    <t>RU000A102895</t>
  </si>
  <si>
    <t>Министерство финансов и налоговой политики Новосибирской области</t>
  </si>
  <si>
    <t>1105476023223</t>
  </si>
  <si>
    <t>RU34024ANO0</t>
  </si>
  <si>
    <t>RU000A1099S4</t>
  </si>
  <si>
    <t>RU34026ANO0</t>
  </si>
  <si>
    <t>RU000A10ABC2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</si>
  <si>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</si>
  <si>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</si>
  <si>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</si>
  <si>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</si>
  <si>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</si>
  <si>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</si>
  <si>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</si>
  <si>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</si>
  <si>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</si>
  <si>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</si>
  <si>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RU35016RSY0</t>
  </si>
  <si>
    <t>RU000A109L72</t>
  </si>
  <si>
    <t>Министерство финансов Республики Саха (Якутия)</t>
  </si>
  <si>
    <t>1031402066079</t>
  </si>
  <si>
    <t>RU35023ANO0</t>
  </si>
  <si>
    <t>RU000A107B19</t>
  </si>
  <si>
    <t>4-30-65045-D</t>
  </si>
  <si>
    <t>RU000A0JUAH8</t>
  </si>
  <si>
    <t>открытое акционерное общество "Российские железные дороги"</t>
  </si>
  <si>
    <t>1037739877295</t>
  </si>
  <si>
    <t>4-41-65045-D</t>
  </si>
  <si>
    <t>RU000A0JX1S1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</si>
  <si>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</si>
  <si>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</si>
  <si>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</si>
  <si>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</si>
  <si>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</si>
  <si>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</si>
  <si>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</si>
  <si>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</si>
  <si>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</si>
  <si>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</si>
  <si>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</si>
  <si>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</si>
  <si>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</si>
  <si>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</si>
  <si>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</si>
  <si>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</si>
  <si>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</si>
  <si>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</si>
  <si>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</si>
  <si>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</si>
  <si>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4B02-01-55194-E-002P</t>
  </si>
  <si>
    <t>RU000A109E71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</si>
  <si>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</si>
  <si>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</si>
  <si>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</si>
  <si>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</si>
  <si>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</si>
  <si>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</si>
  <si>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</si>
  <si>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</si>
  <si>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</si>
  <si>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</si>
  <si>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</si>
  <si>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</si>
  <si>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</si>
  <si>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</si>
  <si>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</si>
  <si>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</si>
  <si>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</si>
  <si>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</si>
  <si>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</si>
  <si>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</si>
  <si>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</si>
  <si>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</si>
  <si>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</si>
  <si>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</si>
  <si>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</si>
  <si>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</si>
  <si>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</si>
  <si>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</si>
  <si>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</si>
  <si>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</si>
  <si>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</si>
  <si>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</si>
  <si>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</si>
  <si>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</si>
  <si>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</si>
  <si>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</si>
  <si>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</si>
  <si>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</si>
  <si>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</si>
  <si>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</si>
  <si>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</si>
  <si>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</si>
  <si>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</si>
  <si>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</si>
  <si>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</si>
  <si>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</si>
  <si>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</si>
  <si>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</si>
  <si>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</si>
  <si>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</si>
  <si>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</si>
  <si>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</si>
  <si>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</si>
  <si>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</si>
  <si>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</si>
  <si>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</si>
  <si>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</si>
  <si>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</si>
  <si>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</si>
  <si>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</si>
  <si>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</si>
  <si>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</si>
  <si>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</si>
  <si>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</si>
  <si>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4B02-08-36241-R-003P</t>
  </si>
  <si>
    <t>RU000A10AP21</t>
  </si>
  <si>
    <t>4B02-09-00124-A-001P</t>
  </si>
  <si>
    <t>RU000A1095W4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</si>
  <si>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</si>
  <si>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</si>
  <si>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</si>
  <si>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</si>
  <si>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</si>
  <si>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</si>
  <si>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</si>
  <si>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</si>
  <si>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</si>
  <si>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</si>
  <si>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</si>
  <si>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</si>
  <si>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</si>
  <si>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</si>
  <si>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</si>
  <si>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</si>
  <si>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</si>
  <si>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</si>
  <si>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</si>
  <si>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</si>
  <si>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</si>
  <si>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</si>
  <si>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</si>
  <si>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</si>
  <si>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</si>
  <si>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</si>
  <si>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</si>
  <si>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</si>
  <si>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</si>
  <si>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</si>
  <si>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</si>
  <si>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</si>
  <si>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</si>
  <si>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</si>
  <si>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</si>
  <si>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</si>
  <si>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</si>
  <si>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</si>
  <si>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</si>
  <si>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</si>
  <si>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ПАО Сбербанк, 467702, 15.05.1997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</si>
  <si>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</si>
  <si>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</si>
  <si>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</si>
  <si>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</si>
  <si>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</si>
  <si>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Банк ВТБ (ПАО), 12XS3J, 19.07.2023</t>
  </si>
  <si>
    <t>Банк ВТБ (публичное акционерное общество)</t>
  </si>
  <si>
    <t>1027739609391</t>
  </si>
  <si>
    <t>Дебиторская задолженность по возмещению расходов/оплате вознаграждения управляющей компании</t>
  </si>
  <si>
    <t>Банк "Клиентский" (акционерное общество)</t>
  </si>
  <si>
    <t>1027739042891</t>
  </si>
  <si>
    <t>Коммерческий Банк "Финансовый стандарт" (Общество с ограниченной ответственностью)</t>
  </si>
  <si>
    <t>1027739326306</t>
  </si>
  <si>
    <t>Расчеты с прочими дебиторами.Банк "Клиентский" (АО)</t>
  </si>
  <si>
    <t>Расчеты с прочими дебиторами.КБ "Финансовый стандарт" (ООО)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</si>
</sst>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45688</v>
      </c>
      <c r="G6" s="3">
        <v>45688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654957433.83000004</v>
      </c>
      <c r="C7">
        <v>187028871.38</v>
      </c>
      <c r="D7">
        <v>1031193304.35</v>
      </c>
      <c r="H7">
        <v>142049249.43000001</v>
      </c>
      <c r="I7">
        <v>0</v>
      </c>
      <c r="M7">
        <v>18056943.350000001</v>
      </c>
      <c r="N7">
        <v>285</v>
      </c>
    </row>
    <row r="8" spans="1:14" x14ac:dyDescent="0.25">
      <c r="A8" t="s">
        <v>41</v>
      </c>
      <c r="B8">
        <v>2033285802.3399999</v>
      </c>
    </row>
    <row r="9" spans="1:14" x14ac:dyDescent="0.25">
      <c r="A9" t="s">
        <v>42</v>
      </c>
      <c r="B9" s="2" t="s">
        <v>43</v>
      </c>
      <c r="C9">
        <v>2033285802.3399999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2033285802.3399999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45688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31.01.2025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2033285802.3399999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20800</v>
      </c>
      <c r="G7" s="23">
        <v>15465840</v>
      </c>
      <c r="H7" s="23">
        <v>0.76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290000</v>
      </c>
      <c r="G8" s="23">
        <v>275787100</v>
      </c>
      <c r="H8" s="23">
        <v>13.56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369953</v>
      </c>
      <c r="G9" s="23">
        <v>363704493.82999998</v>
      </c>
      <c r="H9" s="23">
        <v>17.89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</v>
      </c>
      <c r="C10" s="13"/>
      <c r="D10" s="13"/>
      <c r="E10" s="13"/>
      <c r="F10" s="38"/>
      <c r="G10" s="23">
        <f>SUM($G$7:$G$9)</f>
        <v>654957433.82999992</v>
      </c>
      <c r="H10" s="23">
        <f>(G10/$O$2) *100</f>
        <v>32.211774315064041</v>
      </c>
      <c r="J10" s="31"/>
      <c r="K10" s="31"/>
    </row>
    <row r="11" spans="1:15" s="5" customFormat="1" ht="35.25" customHeight="1" x14ac:dyDescent="0.25">
      <c r="A11" s="7"/>
      <c r="B11" s="10" t="s">
        <v>8</v>
      </c>
      <c r="C11" s="15"/>
      <c r="D11" s="15"/>
      <c r="E11" s="15"/>
      <c r="F11" s="39"/>
      <c r="G11" s="24"/>
      <c r="H11" s="27"/>
      <c r="I11" s="7"/>
      <c r="J11" s="32"/>
      <c r="K11" s="32"/>
      <c r="L11" s="7"/>
      <c r="M11" s="7"/>
      <c r="N11" s="7"/>
      <c r="O11" s="7"/>
    </row>
    <row r="12" spans="1:15" s="5" customFormat="1" ht="35.25" customHeight="1" x14ac:dyDescent="0.25">
      <c r="B12" s="11" t="s">
        <v>55</v>
      </c>
      <c r="C12" s="14" t="s">
        <v>56</v>
      </c>
      <c r="D12" s="14" t="s">
        <v>57</v>
      </c>
      <c r="E12" s="14" t="s">
        <v>58</v>
      </c>
      <c r="F12" s="37">
        <v>34671</v>
      </c>
      <c r="G12" s="23">
        <v>13116386.01</v>
      </c>
      <c r="H12" s="23">
        <v>0.65</v>
      </c>
      <c r="J12" s="31"/>
      <c r="K12" s="31"/>
    </row>
    <row r="13" spans="1:15" s="5" customFormat="1" ht="35.25" customHeight="1" x14ac:dyDescent="0.25">
      <c r="B13" s="11" t="s">
        <v>59</v>
      </c>
      <c r="C13" s="14" t="s">
        <v>60</v>
      </c>
      <c r="D13" s="14" t="s">
        <v>61</v>
      </c>
      <c r="E13" s="14" t="s">
        <v>62</v>
      </c>
      <c r="F13" s="37">
        <v>7900</v>
      </c>
      <c r="G13" s="23">
        <v>4460972</v>
      </c>
      <c r="H13" s="23">
        <v>0.22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61</v>
      </c>
      <c r="E14" s="14" t="s">
        <v>62</v>
      </c>
      <c r="F14" s="37">
        <v>43850</v>
      </c>
      <c r="G14" s="23">
        <v>40862061</v>
      </c>
      <c r="H14" s="23">
        <v>2.0099999999999998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61</v>
      </c>
      <c r="E15" s="14" t="s">
        <v>62</v>
      </c>
      <c r="F15" s="37">
        <v>5000</v>
      </c>
      <c r="G15" s="23">
        <v>5186350</v>
      </c>
      <c r="H15" s="23">
        <v>0.26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69</v>
      </c>
      <c r="E16" s="14" t="s">
        <v>70</v>
      </c>
      <c r="F16" s="37">
        <v>37100</v>
      </c>
      <c r="G16" s="23">
        <v>16328452</v>
      </c>
      <c r="H16" s="23">
        <v>0.8</v>
      </c>
      <c r="J16" s="31"/>
      <c r="K16" s="31"/>
    </row>
    <row r="17" spans="2:11" s="5" customFormat="1" ht="35.25" customHeight="1" x14ac:dyDescent="0.25">
      <c r="B17" s="11" t="s">
        <v>71</v>
      </c>
      <c r="C17" s="14" t="s">
        <v>72</v>
      </c>
      <c r="D17" s="14" t="s">
        <v>69</v>
      </c>
      <c r="E17" s="14" t="s">
        <v>70</v>
      </c>
      <c r="F17" s="37">
        <v>21750</v>
      </c>
      <c r="G17" s="23">
        <v>13097854.35</v>
      </c>
      <c r="H17" s="23">
        <v>0.64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57</v>
      </c>
      <c r="E18" s="14" t="s">
        <v>58</v>
      </c>
      <c r="F18" s="37">
        <v>64492</v>
      </c>
      <c r="G18" s="23">
        <v>41620557.119999997</v>
      </c>
      <c r="H18" s="23">
        <v>2.0499999999999998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57</v>
      </c>
      <c r="E19" s="14" t="s">
        <v>58</v>
      </c>
      <c r="F19" s="37">
        <v>22790</v>
      </c>
      <c r="G19" s="23">
        <v>9948062.9000000004</v>
      </c>
      <c r="H19" s="23">
        <v>0.49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1600</v>
      </c>
      <c r="G20" s="23">
        <v>1591920</v>
      </c>
      <c r="H20" s="23">
        <v>0.08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61</v>
      </c>
      <c r="E21" s="14" t="s">
        <v>62</v>
      </c>
      <c r="F21" s="37">
        <v>49400</v>
      </c>
      <c r="G21" s="23">
        <v>40816256</v>
      </c>
      <c r="H21" s="23">
        <v>2.0099999999999998</v>
      </c>
      <c r="J21" s="31"/>
      <c r="K21" s="31"/>
    </row>
    <row r="22" spans="2:11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SUM($G$12:$G$21)</f>
        <v>187028871.38</v>
      </c>
      <c r="H22" s="23">
        <f>(G22/$O$2) *100</f>
        <v>9.1983562352502766</v>
      </c>
      <c r="J22" s="31"/>
      <c r="K22" s="31"/>
    </row>
    <row r="23" spans="2:11" s="5" customFormat="1" ht="35.25" customHeight="1" x14ac:dyDescent="0.25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2:11" s="5" customFormat="1" ht="35.25" customHeight="1" x14ac:dyDescent="0.25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83</v>
      </c>
      <c r="C26" s="14" t="s">
        <v>84</v>
      </c>
      <c r="D26" s="14" t="s">
        <v>85</v>
      </c>
      <c r="E26" s="14" t="s">
        <v>86</v>
      </c>
      <c r="F26" s="37">
        <v>8450</v>
      </c>
      <c r="G26" s="23">
        <v>8914919</v>
      </c>
      <c r="H26" s="23">
        <v>0.44</v>
      </c>
      <c r="J26" s="31"/>
      <c r="K26" s="31"/>
    </row>
    <row r="27" spans="2:11" s="5" customFormat="1" ht="35.25" customHeight="1" x14ac:dyDescent="0.25">
      <c r="B27" s="11" t="s">
        <v>87</v>
      </c>
      <c r="C27" s="14" t="s">
        <v>88</v>
      </c>
      <c r="D27" s="14" t="s">
        <v>85</v>
      </c>
      <c r="E27" s="14" t="s">
        <v>86</v>
      </c>
      <c r="F27" s="37">
        <v>24381</v>
      </c>
      <c r="G27" s="23">
        <v>26589430.98</v>
      </c>
      <c r="H27" s="23">
        <v>1.31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12050</v>
      </c>
      <c r="G28" s="23">
        <v>10471932</v>
      </c>
      <c r="H28" s="23">
        <v>0.52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57600</v>
      </c>
      <c r="G29" s="23">
        <v>40120704</v>
      </c>
      <c r="H29" s="23">
        <v>1.97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49963</v>
      </c>
      <c r="G30" s="23">
        <v>53180132.560000002</v>
      </c>
      <c r="H30" s="23">
        <v>2.62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19000</v>
      </c>
      <c r="G31" s="23">
        <v>15618380</v>
      </c>
      <c r="H31" s="23">
        <v>0.77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14950</v>
      </c>
      <c r="G32" s="23">
        <v>15243917</v>
      </c>
      <c r="H32" s="23">
        <v>0.75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800</v>
      </c>
      <c r="G33" s="23">
        <v>795824</v>
      </c>
      <c r="H33" s="23">
        <v>0.04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85</v>
      </c>
      <c r="E34" s="14" t="s">
        <v>86</v>
      </c>
      <c r="F34" s="37">
        <v>32000</v>
      </c>
      <c r="G34" s="23">
        <v>31291520</v>
      </c>
      <c r="H34" s="23">
        <v>1.54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95</v>
      </c>
      <c r="E35" s="14" t="s">
        <v>96</v>
      </c>
      <c r="F35" s="37">
        <v>7850</v>
      </c>
      <c r="G35" s="23">
        <v>6860978.5</v>
      </c>
      <c r="H35" s="23">
        <v>0.34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1547</v>
      </c>
      <c r="G36" s="23">
        <v>896447.83</v>
      </c>
      <c r="H36" s="23">
        <v>0.04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103</v>
      </c>
      <c r="E37" s="14" t="s">
        <v>104</v>
      </c>
      <c r="F37" s="37">
        <v>88416</v>
      </c>
      <c r="G37" s="23">
        <v>76604506.560000002</v>
      </c>
      <c r="H37" s="23">
        <v>3.77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125</v>
      </c>
      <c r="E38" s="14" t="s">
        <v>126</v>
      </c>
      <c r="F38" s="37">
        <v>45014</v>
      </c>
      <c r="G38" s="23">
        <v>44212300.659999996</v>
      </c>
      <c r="H38" s="23">
        <v>2.17</v>
      </c>
      <c r="J38" s="31"/>
      <c r="K38" s="31"/>
    </row>
    <row r="39" spans="2:11" s="5" customFormat="1" ht="35.25" customHeight="1" x14ac:dyDescent="0.25">
      <c r="B39" s="11" t="s">
        <v>127</v>
      </c>
      <c r="C39" s="14" t="s">
        <v>128</v>
      </c>
      <c r="D39" s="14" t="s">
        <v>103</v>
      </c>
      <c r="E39" s="14" t="s">
        <v>104</v>
      </c>
      <c r="F39" s="37">
        <v>15000</v>
      </c>
      <c r="G39" s="23">
        <v>11038650</v>
      </c>
      <c r="H39" s="23">
        <v>0.54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9150</v>
      </c>
      <c r="G40" s="23">
        <v>9745939.5</v>
      </c>
      <c r="H40" s="23">
        <v>0.48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549</v>
      </c>
      <c r="G41" s="23">
        <v>521346.87</v>
      </c>
      <c r="H41" s="23">
        <v>0.03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95</v>
      </c>
      <c r="E42" s="14" t="s">
        <v>96</v>
      </c>
      <c r="F42" s="37">
        <v>14850</v>
      </c>
      <c r="G42" s="23">
        <v>13031469</v>
      </c>
      <c r="H42" s="23">
        <v>0.64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39796</v>
      </c>
      <c r="G43" s="23">
        <v>38625201.68</v>
      </c>
      <c r="H43" s="23">
        <v>1.9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103</v>
      </c>
      <c r="E44" s="14" t="s">
        <v>104</v>
      </c>
      <c r="F44" s="37">
        <v>37150</v>
      </c>
      <c r="G44" s="23">
        <v>29306149</v>
      </c>
      <c r="H44" s="23">
        <v>1.44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125</v>
      </c>
      <c r="E45" s="14" t="s">
        <v>126</v>
      </c>
      <c r="F45" s="37">
        <v>40000</v>
      </c>
      <c r="G45" s="23">
        <v>40486000</v>
      </c>
      <c r="H45" s="23">
        <v>1.99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103</v>
      </c>
      <c r="E46" s="14" t="s">
        <v>104</v>
      </c>
      <c r="F46" s="37">
        <v>380</v>
      </c>
      <c r="G46" s="23">
        <v>366264.19</v>
      </c>
      <c r="H46" s="23">
        <v>0.02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29658</v>
      </c>
      <c r="G47" s="23">
        <v>23957139.239999998</v>
      </c>
      <c r="H47" s="23">
        <v>1.18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500</v>
      </c>
      <c r="G48" s="23">
        <v>435880.84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50000</v>
      </c>
      <c r="G49" s="23">
        <v>49857000</v>
      </c>
      <c r="H49" s="23">
        <v>2.4500000000000002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1421</v>
      </c>
      <c r="G50" s="23">
        <v>1303511.72</v>
      </c>
      <c r="H50" s="23">
        <v>0.06</v>
      </c>
      <c r="J50" s="31"/>
      <c r="K50" s="31"/>
    </row>
    <row r="51" spans="2:11" s="5" customFormat="1" ht="35.25" customHeight="1" x14ac:dyDescent="0.25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28200</v>
      </c>
      <c r="G51" s="23">
        <v>27707064</v>
      </c>
      <c r="H51" s="23">
        <v>1.36</v>
      </c>
      <c r="J51" s="31"/>
      <c r="K51" s="31"/>
    </row>
    <row r="52" spans="2:11" s="5" customFormat="1" ht="35.25" customHeight="1" x14ac:dyDescent="0.25">
      <c r="B52" s="11" t="s">
        <v>169</v>
      </c>
      <c r="C52" s="14" t="s">
        <v>170</v>
      </c>
      <c r="D52" s="14" t="s">
        <v>85</v>
      </c>
      <c r="E52" s="14" t="s">
        <v>86</v>
      </c>
      <c r="F52" s="37">
        <v>39895</v>
      </c>
      <c r="G52" s="23">
        <v>40264826.649999999</v>
      </c>
      <c r="H52" s="23">
        <v>1.98</v>
      </c>
      <c r="J52" s="31"/>
      <c r="K52" s="31"/>
    </row>
    <row r="53" spans="2:11" s="5" customFormat="1" ht="35.25" customHeight="1" x14ac:dyDescent="0.25">
      <c r="B53" s="11" t="s">
        <v>171</v>
      </c>
      <c r="C53" s="14" t="s">
        <v>172</v>
      </c>
      <c r="D53" s="14" t="s">
        <v>173</v>
      </c>
      <c r="E53" s="14" t="s">
        <v>174</v>
      </c>
      <c r="F53" s="37">
        <v>21430</v>
      </c>
      <c r="G53" s="23">
        <v>20993899.5</v>
      </c>
      <c r="H53" s="23">
        <v>1.03</v>
      </c>
      <c r="J53" s="31"/>
      <c r="K53" s="31"/>
    </row>
    <row r="54" spans="2:11" s="5" customFormat="1" ht="35.25" customHeight="1" x14ac:dyDescent="0.25">
      <c r="B54" s="11" t="s">
        <v>175</v>
      </c>
      <c r="C54" s="14" t="s">
        <v>176</v>
      </c>
      <c r="D54" s="14" t="s">
        <v>107</v>
      </c>
      <c r="E54" s="14" t="s">
        <v>108</v>
      </c>
      <c r="F54" s="37">
        <v>38700</v>
      </c>
      <c r="G54" s="23">
        <v>38942262</v>
      </c>
      <c r="H54" s="23">
        <v>1.92</v>
      </c>
      <c r="J54" s="31"/>
      <c r="K54" s="31"/>
    </row>
    <row r="55" spans="2:11" s="5" customFormat="1" ht="35.25" customHeight="1" x14ac:dyDescent="0.25">
      <c r="B55" s="11" t="s">
        <v>177</v>
      </c>
      <c r="C55" s="14" t="s">
        <v>178</v>
      </c>
      <c r="D55" s="14" t="s">
        <v>173</v>
      </c>
      <c r="E55" s="14" t="s">
        <v>174</v>
      </c>
      <c r="F55" s="37">
        <v>40000</v>
      </c>
      <c r="G55" s="23">
        <v>41195600</v>
      </c>
      <c r="H55" s="23">
        <v>2.0299999999999998</v>
      </c>
      <c r="J55" s="31"/>
      <c r="K55" s="31"/>
    </row>
    <row r="56" spans="2:11" s="5" customFormat="1" ht="35.25" customHeight="1" x14ac:dyDescent="0.25">
      <c r="B56" s="11" t="s">
        <v>179</v>
      </c>
      <c r="C56" s="14" t="s">
        <v>180</v>
      </c>
      <c r="D56" s="14" t="s">
        <v>151</v>
      </c>
      <c r="E56" s="14" t="s">
        <v>152</v>
      </c>
      <c r="F56" s="37">
        <v>11000</v>
      </c>
      <c r="G56" s="23">
        <v>10663950</v>
      </c>
      <c r="H56" s="23">
        <v>0.52</v>
      </c>
      <c r="J56" s="31"/>
      <c r="K56" s="31"/>
    </row>
    <row r="57" spans="2:11" s="5" customFormat="1" ht="35.25" customHeight="1" x14ac:dyDescent="0.25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42000</v>
      </c>
      <c r="G57" s="23">
        <v>38619000</v>
      </c>
      <c r="H57" s="23">
        <v>1.9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151</v>
      </c>
      <c r="E58" s="14" t="s">
        <v>152</v>
      </c>
      <c r="F58" s="37">
        <v>8200</v>
      </c>
      <c r="G58" s="23">
        <v>8104962</v>
      </c>
      <c r="H58" s="23">
        <v>0.4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20050</v>
      </c>
      <c r="G59" s="23">
        <v>19009004</v>
      </c>
      <c r="H59" s="23">
        <v>0.93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21251</v>
      </c>
      <c r="G60" s="23">
        <v>21050603.07</v>
      </c>
      <c r="H60" s="23">
        <v>1.04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197</v>
      </c>
      <c r="E61" s="14" t="s">
        <v>198</v>
      </c>
      <c r="F61" s="37">
        <v>10000</v>
      </c>
      <c r="G61" s="23">
        <v>1815000</v>
      </c>
      <c r="H61" s="23">
        <v>0.09</v>
      </c>
      <c r="J61" s="31"/>
      <c r="K61" s="31"/>
    </row>
    <row r="62" spans="2:11" s="5" customFormat="1" ht="35.25" customHeight="1" x14ac:dyDescent="0.25">
      <c r="B62" s="11" t="s">
        <v>199</v>
      </c>
      <c r="C62" s="14" t="s">
        <v>200</v>
      </c>
      <c r="D62" s="14" t="s">
        <v>163</v>
      </c>
      <c r="E62" s="14" t="s">
        <v>164</v>
      </c>
      <c r="F62" s="37">
        <v>6000</v>
      </c>
      <c r="G62" s="23">
        <v>6009540</v>
      </c>
      <c r="H62" s="23">
        <v>0.3</v>
      </c>
      <c r="J62" s="31"/>
      <c r="K62" s="31"/>
    </row>
    <row r="63" spans="2:11" s="5" customFormat="1" ht="35.25" customHeight="1" x14ac:dyDescent="0.25">
      <c r="B63" s="11" t="s">
        <v>201</v>
      </c>
      <c r="C63" s="14" t="s">
        <v>202</v>
      </c>
      <c r="D63" s="14" t="s">
        <v>163</v>
      </c>
      <c r="E63" s="14" t="s">
        <v>164</v>
      </c>
      <c r="F63" s="37">
        <v>2732</v>
      </c>
      <c r="G63" s="23">
        <v>2249310.2400000002</v>
      </c>
      <c r="H63" s="23">
        <v>0.11</v>
      </c>
      <c r="J63" s="31"/>
      <c r="K63" s="31"/>
    </row>
    <row r="64" spans="2:11" s="5" customFormat="1" ht="35.25" customHeight="1" x14ac:dyDescent="0.25">
      <c r="B64" s="11" t="s">
        <v>203</v>
      </c>
      <c r="C64" s="14" t="s">
        <v>204</v>
      </c>
      <c r="D64" s="14" t="s">
        <v>163</v>
      </c>
      <c r="E64" s="14" t="s">
        <v>164</v>
      </c>
      <c r="F64" s="37">
        <v>2556</v>
      </c>
      <c r="G64" s="23">
        <v>2032684.56</v>
      </c>
      <c r="H64" s="23">
        <v>0.1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207</v>
      </c>
      <c r="E65" s="14" t="s">
        <v>208</v>
      </c>
      <c r="F65" s="37">
        <v>46850</v>
      </c>
      <c r="G65" s="23">
        <v>46749741</v>
      </c>
      <c r="H65" s="23">
        <v>2.2999999999999998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85</v>
      </c>
      <c r="E66" s="14" t="s">
        <v>86</v>
      </c>
      <c r="F66" s="37">
        <v>32600</v>
      </c>
      <c r="G66" s="23">
        <v>31936264</v>
      </c>
      <c r="H66" s="23">
        <v>1.57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163</v>
      </c>
      <c r="E67" s="14" t="s">
        <v>164</v>
      </c>
      <c r="F67" s="37">
        <v>74700</v>
      </c>
      <c r="G67" s="23">
        <v>64209132</v>
      </c>
      <c r="H67" s="23">
        <v>3.16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85</v>
      </c>
      <c r="E68" s="14" t="s">
        <v>86</v>
      </c>
      <c r="F68" s="37">
        <v>47500</v>
      </c>
      <c r="G68" s="23">
        <v>46783700</v>
      </c>
      <c r="H68" s="23">
        <v>2.2999999999999998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217</v>
      </c>
      <c r="E69" s="14" t="s">
        <v>218</v>
      </c>
      <c r="F69" s="37">
        <v>13541</v>
      </c>
      <c r="G69" s="23">
        <v>13381216.199999999</v>
      </c>
      <c r="H69" s="23">
        <v>0.66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5</v>
      </c>
      <c r="C70" s="13"/>
      <c r="D70" s="13"/>
      <c r="E70" s="13"/>
      <c r="F70" s="38"/>
      <c r="G70" s="23">
        <f>SUM($G$26:$G$69)</f>
        <v>1031193304.3500001</v>
      </c>
      <c r="H70" s="23">
        <f>(G70/$O$2) *100</f>
        <v>50.715610327050676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2" t="s">
        <v>27</v>
      </c>
      <c r="C71" s="16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0" t="s">
        <v>9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0" t="s">
        <v>10</v>
      </c>
      <c r="C75" s="13"/>
      <c r="D75" s="13"/>
      <c r="E75" s="13"/>
      <c r="F75" s="38"/>
      <c r="G75" s="23"/>
      <c r="H75" s="23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28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32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2" t="s">
        <v>29</v>
      </c>
      <c r="C81" s="13"/>
      <c r="D81" s="13"/>
      <c r="E81" s="13"/>
      <c r="F81" s="38"/>
      <c r="G81" s="23"/>
      <c r="H81" s="29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219</v>
      </c>
      <c r="C82" s="14"/>
      <c r="D82" s="14" t="s">
        <v>217</v>
      </c>
      <c r="E82" s="14" t="s">
        <v>218</v>
      </c>
      <c r="F82" s="37"/>
      <c r="G82" s="23">
        <v>5201.63</v>
      </c>
      <c r="H82" s="23"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220</v>
      </c>
      <c r="C83" s="14"/>
      <c r="D83" s="14" t="s">
        <v>221</v>
      </c>
      <c r="E83" s="14" t="s">
        <v>222</v>
      </c>
      <c r="F83" s="37"/>
      <c r="G83" s="23">
        <v>17939253</v>
      </c>
      <c r="H83" s="23">
        <v>0.88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223</v>
      </c>
      <c r="C84" s="14"/>
      <c r="D84" s="14" t="s">
        <v>224</v>
      </c>
      <c r="E84" s="14" t="s">
        <v>218</v>
      </c>
      <c r="F84" s="37"/>
      <c r="G84" s="23">
        <v>124104794.8</v>
      </c>
      <c r="H84" s="23">
        <v>6.1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>
        <f>SUM($G$82:$G$84)</f>
        <v>142049249.43000001</v>
      </c>
      <c r="H85" s="23">
        <f>(G85/$O$2) *100</f>
        <v>6.9861919690051995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2" t="s">
        <v>30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11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25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225</v>
      </c>
      <c r="C91" s="14"/>
      <c r="D91" s="14" t="s">
        <v>226</v>
      </c>
      <c r="E91" s="14" t="s">
        <v>227</v>
      </c>
      <c r="F91" s="37"/>
      <c r="G91" s="23">
        <v>18056943.350000001</v>
      </c>
      <c r="H91" s="23">
        <v>0.89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>
        <f>SUM($G$91)</f>
        <v>18056943.350000001</v>
      </c>
      <c r="H92" s="23">
        <f>(G92/$O$2) *100</f>
        <v>0.88806715362981581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17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18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26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22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19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31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20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34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228</v>
      </c>
      <c r="C108" s="14"/>
      <c r="D108" s="14" t="s">
        <v>229</v>
      </c>
      <c r="E108" s="14" t="s">
        <v>230</v>
      </c>
      <c r="F108" s="37"/>
      <c r="G108" s="23">
        <v>2305047.0699999998</v>
      </c>
      <c r="H108" s="23">
        <v>0.11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228</v>
      </c>
      <c r="C109" s="14"/>
      <c r="D109" s="14" t="s">
        <v>231</v>
      </c>
      <c r="E109" s="14" t="s">
        <v>232</v>
      </c>
      <c r="F109" s="37"/>
      <c r="G109" s="23">
        <v>2289515.39</v>
      </c>
      <c r="H109" s="23">
        <v>0.11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233</v>
      </c>
      <c r="C110" s="14"/>
      <c r="D110" s="14" t="s">
        <v>229</v>
      </c>
      <c r="E110" s="14" t="s">
        <v>230</v>
      </c>
      <c r="F110" s="37"/>
      <c r="G110" s="23">
        <v>-2305047.0699999998</v>
      </c>
      <c r="H110" s="23">
        <v>-0.11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234</v>
      </c>
      <c r="C111" s="14"/>
      <c r="D111" s="14" t="s">
        <v>231</v>
      </c>
      <c r="E111" s="14" t="s">
        <v>232</v>
      </c>
      <c r="F111" s="37"/>
      <c r="G111" s="23">
        <v>-2289515.39</v>
      </c>
      <c r="H111" s="23">
        <v>-0.11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>
        <f>SUM($G$108:$G$111)</f>
        <v>0</v>
      </c>
      <c r="H112" s="23">
        <f>(G112/$O$2) *100</f>
        <v>0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7"/>
      <c r="B113" s="10" t="s">
        <v>23</v>
      </c>
      <c r="C113" s="15"/>
      <c r="D113" s="15"/>
      <c r="E113" s="15"/>
      <c r="F113" s="39"/>
      <c r="G113" s="24">
        <f>G112+G106+G104+G102+G100+G98+G96+G94+G92+G89+G87+G85+G80+G78+G76+G74+G72+G70+G24+G22+G10</f>
        <v>2033285802.3400002</v>
      </c>
      <c r="H113" s="24">
        <v>100</v>
      </c>
      <c r="I113" s="7"/>
      <c r="J113" s="33">
        <v>2033285802.3399999</v>
      </c>
      <c r="K113" s="17">
        <f>ROUND(G113,2)-ROUND(J113,2)</f>
        <v>0</v>
      </c>
      <c r="L113" s="7"/>
      <c r="M113" s="7"/>
      <c r="N113" s="7"/>
      <c r="O113" s="7"/>
    </row>
    <row r="114" spans="1:15" ht="35.25" customHeight="1" x14ac:dyDescent="0.25"/>
    <row r="115" spans="1:15" ht="35.25" customHeight="1" x14ac:dyDescent="0.25"/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2025-02-24T11:40:17Z</dcterms:modified>
</cp:coreProperties>
</file>