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\\pdc\Users$\i.gololobova\Рабочий стол\Переписка с контрагентами\Сайт\25-02-24_портфели 10.24-01.25\"/>
    </mc:Choice>
  </mc:AlternateContent>
  <xr:revisionPtr revIDLastSave="0" documentId="8_{DF2BE005-24F4-40DE-A691-CCB06372E8D3}" xr6:coauthVersionLast="47" xr6:coauthVersionMax="47" xr10:uidLastSave="{00000000-0000-0000-0000-000000000000}"/>
  <bookViews>
    <workbookView xWindow="-108" yWindow="-108" windowWidth="23256" windowHeight="12576" firstSheet="1" activeTab="1" xr2:uid="{00000000-000D-0000-FFFF-FFFF00000000}"/>
  </bookViews>
  <sheets>
    <sheet name="XLR_NoRangeSheet" sheetId="9" state="veryHidden" r:id="rId1"/>
    <sheet name="Состав портфеля" sheetId="12" r:id="rId2"/>
  </sheets>
  <definedNames>
    <definedName name="Report01">#REF!</definedName>
    <definedName name="Report02">#REF!</definedName>
    <definedName name="Report03_ACTION" hidden="1">XLR_NoRangeSheet!$E$7</definedName>
    <definedName name="Report03_CURBOND" hidden="1">XLR_NoRangeSheet!$L$7</definedName>
    <definedName name="Report03_CURCREDIT" hidden="1">XLR_NoRangeSheet!$J$7</definedName>
    <definedName name="Report03_DEPOSITS" hidden="1">XLR_NoRangeSheet!$I$7</definedName>
    <definedName name="Report03_MORTGAGE" hidden="1">XLR_NoRangeSheet!$G$7</definedName>
    <definedName name="Report03_OTHERASSETS" hidden="1">XLR_NoRangeSheet!$M$7</definedName>
    <definedName name="Report03_PAI" hidden="1">XLR_NoRangeSheet!$F$7</definedName>
    <definedName name="Report03_RF" hidden="1">XLR_NoRangeSheet!$B$7</definedName>
    <definedName name="Report03_RUSBOND" hidden="1">XLR_NoRangeSheet!$D$7</definedName>
    <definedName name="Report03_RUSCREDIT" hidden="1">XLR_NoRangeSheet!$H$7</definedName>
    <definedName name="Report03_SECURITIES" hidden="1">XLR_NoRangeSheet!$K$7</definedName>
    <definedName name="Report03_SPID" hidden="1">XLR_NoRangeSheet!$N$7</definedName>
    <definedName name="Report03_SUBRF" hidden="1">XLR_NoRangeSheet!$C$7</definedName>
    <definedName name="Report04_DB006505" hidden="1">XLR_NoRangeSheet!$B$8</definedName>
    <definedName name="Report05_NAME" hidden="1">XLR_NoRangeSheet!$B$9</definedName>
    <definedName name="Report05_TOTAL" hidden="1">XLR_NoRangeSheet!$C$9</definedName>
    <definedName name="Report06">'Состав портфеля'!$A$7:$O$10</definedName>
    <definedName name="Report07">'Состав портфеля'!$A$12:$O$22</definedName>
    <definedName name="Report08">'Состав портфеля'!$A$24:$O$24</definedName>
    <definedName name="Report09">'Состав портфеля'!$A$26:$O$71</definedName>
    <definedName name="Report10">'Состав портфеля'!$A$73:$O$73</definedName>
    <definedName name="Report11">'Состав портфеля'!$A$75:$O$75</definedName>
    <definedName name="Report12">'Состав портфеля'!$A$77:$O$77</definedName>
    <definedName name="Report13">'Состав портфеля'!$A$79:$O$79</definedName>
    <definedName name="Report14">'Состав портфеля'!$A$81:$O$81</definedName>
    <definedName name="Report15">'Состав портфеля'!$A$83:$O$86</definedName>
    <definedName name="Report16">'Состав портфеля'!$A$88:$O$88</definedName>
    <definedName name="Report17">'Состав портфеля'!$A$90:$O$90</definedName>
    <definedName name="Report18">'Состав портфеля'!$A$92:$O$93</definedName>
    <definedName name="Report19">'Состав портфеля'!$A$95:$O$95</definedName>
    <definedName name="Report20">'Состав портфеля'!$A$97:$O$97</definedName>
    <definedName name="Report21">'Состав портфеля'!$A$99:$O$99</definedName>
    <definedName name="Report22">'Состав портфеля'!$A$101:$O$101</definedName>
    <definedName name="Report23">'Состав портфеля'!$A$103:$O$103</definedName>
    <definedName name="Report24">'Состав портфеля'!$A$105:$O$105</definedName>
    <definedName name="Report25">'Состав портфеля'!$A$107:$O$108</definedName>
    <definedName name="Report26">'Состав портфеля'!$A$110:$O$110</definedName>
    <definedName name="Report27">'Состав портфеля'!$A$111:$K$111</definedName>
    <definedName name="Report28_FULLNAME" hidden="1">XLR_NoRangeSheet!$B$10</definedName>
    <definedName name="Report29_TOTAL" hidden="1">XLR_NoRangeSheet!$B$11</definedName>
    <definedName name="SDInfo_FULLNAME" hidden="1">XLR_NoRangeSheet!#REF!</definedName>
    <definedName name="SDInfo_FULLNAMEHIST" hidden="1">XLR_NoRangeSheet!#REF!</definedName>
    <definedName name="SDInfo_NAME" hidden="1">XLR_NoRangeSheet!#REF!</definedName>
    <definedName name="SDInfo_Адрес" hidden="1">XLR_NoRangeSheet!#REF!</definedName>
    <definedName name="SDInfo_АдресЭП" hidden="1">XLR_NoRangeSheet!#REF!</definedName>
    <definedName name="SDInfo_ИНН" hidden="1">XLR_NoRangeSheet!#REF!</definedName>
    <definedName name="SDInfo_КПП" hidden="1">XLR_NoRangeSheet!#REF!</definedName>
    <definedName name="SDInfo_Лицензия_Дата" hidden="1">XLR_NoRangeSheet!#REF!</definedName>
    <definedName name="SDInfo_Лицензия_ДатаОкончания" hidden="1">XLR_NoRangeSheet!#REF!</definedName>
    <definedName name="SDInfo_Лицензия_ДЕПО_Дата" hidden="1">XLR_NoRangeSheet!#REF!</definedName>
    <definedName name="SDInfo_Лицензия_ДЕПО_Номер" hidden="1">XLR_NoRangeSheet!#REF!</definedName>
    <definedName name="SDInfo_Лицензия_Номер" hidden="1">XLR_NoRangeSheet!#REF!</definedName>
    <definedName name="SDInfo_НомерДатаЛицензия" hidden="1">XLR_NoRangeSheet!#REF!</definedName>
    <definedName name="SDInfo_ОГРН" hidden="1">XLR_NoRangeSheet!#REF!</definedName>
    <definedName name="SDInfo_ОГРН_Дата" hidden="1">XLR_NoRangeSheet!#REF!</definedName>
    <definedName name="SDInfo_ОГРН_Орган" hidden="1">XLR_NoRangeSheet!#REF!</definedName>
    <definedName name="SDInfo_РуководительДолжн" hidden="1">XLR_NoRangeSheet!#REF!</definedName>
    <definedName name="SDInfo_РуководительИ" hidden="1">XLR_NoRangeSheet!#REF!</definedName>
    <definedName name="SDInfo_РуководительО" hidden="1">XLR_NoRangeSheet!#REF!</definedName>
    <definedName name="SDInfo_РуководительФ" hidden="1">XLR_NoRangeSheet!#REF!</definedName>
    <definedName name="SDInfo_Телефон" hidden="1">XLR_NoRangeSheet!#REF!</definedName>
    <definedName name="SDInfo_Только_Адрес" hidden="1">XLR_NoRangeSheet!#REF!</definedName>
    <definedName name="XLR_ERRNAMESTR" hidden="1">XLR_NoRangeSheet!$B$5</definedName>
    <definedName name="XLR_VERSION" hidden="1">XLR_NoRangeSheet!$A$5</definedName>
    <definedName name="XLRPARAMS_DataBaseName" hidden="1">XLR_NoRangeSheet!$C$6</definedName>
    <definedName name="XLRPARAMS_FileName" hidden="1">XLR_NoRangeSheet!$H$6</definedName>
    <definedName name="XLRPARAMS_FinishDate" hidden="1">XLR_NoRangeSheet!$G$6</definedName>
    <definedName name="XLRPARAMS_FirmName" hidden="1">XLR_NoRangeSheet!$J$6</definedName>
    <definedName name="XLRPARAMS_LoginName" hidden="1">XLR_NoRangeSheet!$D$6</definedName>
    <definedName name="XLRPARAMS_ReportName" hidden="1">XLR_NoRangeSheet!$I$6</definedName>
    <definedName name="XLRPARAMS_ServerName" hidden="1">XLR_NoRangeSheet!$B$6</definedName>
    <definedName name="XLRPARAMS_StartDate" hidden="1">XLR_NoRangeSheet!$F$6</definedName>
    <definedName name="XLRPARAMS_StructsName" hidden="1">XLR_NoRangeSheet!$K$6</definedName>
    <definedName name="XLRPARAMS_UserName" hidden="1">XLR_NoRangeSheet!$E$6</definedName>
  </definedNames>
  <calcPr calcId="191029"/>
</workbook>
</file>

<file path=xl/calcChain.xml><?xml version="1.0" encoding="utf-8"?>
<calcChain xmlns="http://schemas.openxmlformats.org/spreadsheetml/2006/main">
  <c r="G108" i="12" l="1"/>
  <c r="G111" i="12" s="1"/>
  <c r="K111" i="12" s="1"/>
  <c r="G93" i="12"/>
  <c r="G86" i="12"/>
  <c r="G71" i="12"/>
  <c r="G22" i="12"/>
  <c r="G10" i="12"/>
  <c r="B5" i="9"/>
  <c r="B3" i="12" l="1"/>
  <c r="O1" i="12" l="1"/>
  <c r="O2" i="12" l="1"/>
  <c r="H110" i="12" s="1"/>
  <c r="H105" i="12" l="1"/>
  <c r="H108" i="12"/>
  <c r="H101" i="12"/>
  <c r="H103" i="12"/>
  <c r="H97" i="12"/>
  <c r="H99" i="12"/>
  <c r="H93" i="12"/>
  <c r="H95" i="12"/>
  <c r="H88" i="12"/>
  <c r="H90" i="12"/>
  <c r="H81" i="12"/>
  <c r="H86" i="12"/>
  <c r="H77" i="12"/>
  <c r="H79" i="12"/>
  <c r="H73" i="12"/>
  <c r="H75" i="12"/>
  <c r="H24" i="12"/>
  <c r="H71" i="12"/>
  <c r="H10" i="12"/>
  <c r="H22" i="12"/>
  <c r="B2" i="12"/>
</calcChain>
</file>

<file path=xl/sharedStrings.xml><?xml version="1.0" encoding="utf-8"?>
<sst xmlns="http://schemas.openxmlformats.org/spreadsheetml/2006/main" count="314" uniqueCount="233">
  <si>
    <t>4.2, Developer  (build 122-D7)</t>
  </si>
  <si>
    <t>xlrParams</t>
  </si>
  <si>
    <t>SCBIS</t>
  </si>
  <si>
    <t>GL_SPECDEP</t>
  </si>
  <si>
    <t>Все отделения</t>
  </si>
  <si>
    <t>Итого:</t>
  </si>
  <si>
    <t>Доля, %</t>
  </si>
  <si>
    <t>Государственные ценные бумаги Российской Федерации</t>
  </si>
  <si>
    <t>Государственные ценные бумаги субъектов Российской Федерации</t>
  </si>
  <si>
    <t>Паи паевых инвестиционных фондов, в том числе паи (акции, доли) иностранных индексных инвестиционных фондов</t>
  </si>
  <si>
    <t>Ипотечные ценные бумаги, выпущенные в соответствии с законодательством Российской Федерации об ипотечных ценных бумагах</t>
  </si>
  <si>
    <t>Недвижимое имущество</t>
  </si>
  <si>
    <t>Стоимость, руб.</t>
  </si>
  <si>
    <t>Полное наименование эмитента (дебитора)</t>
  </si>
  <si>
    <t>ОГРН</t>
  </si>
  <si>
    <t>Муниципальные облигации</t>
  </si>
  <si>
    <t>Облигации российских эмитентов</t>
  </si>
  <si>
    <t>Предварительные затраты по ценным бумагам</t>
  </si>
  <si>
    <t>Положительная переоценка сделок Т+</t>
  </si>
  <si>
    <t>Дебиторская задолженность  по дивидендам</t>
  </si>
  <si>
    <t>Начисленные проценты по МНО</t>
  </si>
  <si>
    <t xml:space="preserve">ISIN (номер государственной регистрации правил доверительного управления, кадастровый номер)
</t>
  </si>
  <si>
    <t>Дебиторская задолженность по сделкам купли-продажи</t>
  </si>
  <si>
    <t>Всего активов:</t>
  </si>
  <si>
    <t>Наименование актива</t>
  </si>
  <si>
    <t>Средства на специальных брокерских, клиринговых счетах</t>
  </si>
  <si>
    <t>Дебиторская задолженность по сделкам репо</t>
  </si>
  <si>
    <t>Акции</t>
  </si>
  <si>
    <t>Ценные бумаги международных финансовых организаций</t>
  </si>
  <si>
    <t>Денежные средства на счетах в кредитных организациях</t>
  </si>
  <si>
    <t>Депозиты и депозитные сертификаты</t>
  </si>
  <si>
    <t>Дебиторская задолженность эмитента (по погашению номинала и процентному (купонному) доходу) по облигациям</t>
  </si>
  <si>
    <t>Облигации иностранных эмитентов</t>
  </si>
  <si>
    <t>Количество, шт.</t>
  </si>
  <si>
    <t>Прочая дебиторская задолженность, в т.ч.:</t>
  </si>
  <si>
    <t>SPECDEP\sd1445</t>
  </si>
  <si>
    <t>Симакин Никита Михайлович</t>
  </si>
  <si>
    <t>\\sdfile\gl\customreports\Инвестиционный портфель фонда 5175-У.xlsm</t>
  </si>
  <si>
    <t>Инвестиционный портфель НПФ 5175-У</t>
  </si>
  <si>
    <t>ПР - Авиаполис</t>
  </si>
  <si>
    <t>Report03</t>
  </si>
  <si>
    <t>Report04</t>
  </si>
  <si>
    <t>Report05</t>
  </si>
  <si>
    <t>Состав инвестиционного портфеля средств пенсионных резервов фонда на 28.12.2024</t>
  </si>
  <si>
    <t>Report28</t>
  </si>
  <si>
    <t>Акционерное общество "Негосударственный пенсионный фонд "Авиаполис"</t>
  </si>
  <si>
    <t>Report29</t>
  </si>
  <si>
    <t>26237RMFS</t>
  </si>
  <si>
    <t>RU000A1038Z7</t>
  </si>
  <si>
    <t>Министерство финансов Российской Федерации</t>
  </si>
  <si>
    <t>1037739085636</t>
  </si>
  <si>
    <t>29024RMFS</t>
  </si>
  <si>
    <t>RU000A1066D5</t>
  </si>
  <si>
    <t>29025RMFS</t>
  </si>
  <si>
    <t>RU000A106Z61</t>
  </si>
  <si>
    <t>RU34014MOO0</t>
  </si>
  <si>
    <t>RU000A101WL3</t>
  </si>
  <si>
    <t>Министерство экономики и финансов Московской области</t>
  </si>
  <si>
    <t>1025002870837</t>
  </si>
  <si>
    <t>RU34021ANO0</t>
  </si>
  <si>
    <t>RU000A102895</t>
  </si>
  <si>
    <t>Министерство финансов и налоговой политики Новосибирской области</t>
  </si>
  <si>
    <t>1105476023223</t>
  </si>
  <si>
    <t>RU34024ANO0</t>
  </si>
  <si>
    <t>RU000A1099S4</t>
  </si>
  <si>
    <t>RU34026ANO0</t>
  </si>
  <si>
    <t>RU000A10ABC2</t>
  </si>
  <si>
    <t>RU35002GSP0</t>
  </si>
  <si>
    <t>RU000A0ZYKJ1</t>
  </si>
  <si>
    <t>Комитет финансов Санкт-Петербурга</t>
  </si>
  <si>
    <t>1027810256352</t>
  </si>
  <si>
    <t>RU35003GSP0</t>
  </si>
  <si>
    <t>RU000A102A15</t>
  </si>
  <si>
    <t>RU35015MOO0</t>
  </si>
  <si>
    <t>RU000A102CR0</t>
  </si>
  <si>
    <t>RU35016MOO0</t>
  </si>
  <si>
    <t>RU000A102G35</t>
  </si>
  <si>
    <t>RU35016RSY0</t>
  </si>
  <si>
    <t>RU000A109L72</t>
  </si>
  <si>
    <t>Министерство финансов Республики Саха (Якутия)</t>
  </si>
  <si>
    <t>1031402066079</t>
  </si>
  <si>
    <t>RU35023ANO0</t>
  </si>
  <si>
    <t>RU000A107B19</t>
  </si>
  <si>
    <t>4-30-65045-D</t>
  </si>
  <si>
    <t>RU000A0JUAH8</t>
  </si>
  <si>
    <t>открытое акционерное общество "Российские железные дороги"</t>
  </si>
  <si>
    <t>1037739877295</t>
  </si>
  <si>
    <t>4-41-65045-D</t>
  </si>
  <si>
    <t>RU000A0JX1S1</t>
  </si>
  <si>
    <t>4B02-01-00010-A-001P</t>
  </si>
  <si>
    <t>RU000A103943</t>
  </si>
  <si>
    <t>Публичное акционерное общество "Аэрофлот - российские авиалинии"</t>
  </si>
  <si>
    <t>1027700092661</t>
  </si>
  <si>
    <t>4B02-01-00011-T-005P</t>
  </si>
  <si>
    <t>RU000A106FR4</t>
  </si>
  <si>
    <t>Государственная компания "Российские автомобильные дороги"</t>
  </si>
  <si>
    <t>1097799013652</t>
  </si>
  <si>
    <t>4B02-01-00540-R-001P</t>
  </si>
  <si>
    <t>RU000A1021G3</t>
  </si>
  <si>
    <t>Общество с ограниченной ответственностью "РВК-Инвест"</t>
  </si>
  <si>
    <t>1057749239580</t>
  </si>
  <si>
    <t>4B02-01-16643-A-002P</t>
  </si>
  <si>
    <t>RU000A104V75</t>
  </si>
  <si>
    <t>акционерное общество "Почта России"</t>
  </si>
  <si>
    <t>1197746000000</t>
  </si>
  <si>
    <t>4B02-01-36241-R-003P</t>
  </si>
  <si>
    <t>RU000A109JH1</t>
  </si>
  <si>
    <t>Общество с ограниченной ответственностью "ИКС 5 ФИНАНС"</t>
  </si>
  <si>
    <t>1067761792053</t>
  </si>
  <si>
    <t>4B02-01-55194-E-002P</t>
  </si>
  <si>
    <t>RU000A109E71</t>
  </si>
  <si>
    <t>Публичное акционерное общество "ТрансКонтейнер"</t>
  </si>
  <si>
    <t>1067746341024</t>
  </si>
  <si>
    <t>4B02-01-65045-D-001P</t>
  </si>
  <si>
    <t>RU000A0JXN05</t>
  </si>
  <si>
    <t>4B02-02-00011-T-003P</t>
  </si>
  <si>
    <t>RU000A104XR2</t>
  </si>
  <si>
    <t>4B02-02-12414-F-001P</t>
  </si>
  <si>
    <t>RU000A103133</t>
  </si>
  <si>
    <t>Акционерное общество Холдинговая компания "Новотранс"</t>
  </si>
  <si>
    <t>1064205128745</t>
  </si>
  <si>
    <t>4B02-02-16643-A-002P</t>
  </si>
  <si>
    <t>RU000A104W17</t>
  </si>
  <si>
    <t>4B02-03-00822-J-002P</t>
  </si>
  <si>
    <t>RU000A1065S5</t>
  </si>
  <si>
    <t>Публичное акционерное общество "МегаФон"</t>
  </si>
  <si>
    <t>1027809169585</t>
  </si>
  <si>
    <t>4B02-03-16643-A-002P</t>
  </si>
  <si>
    <t>RU000A104W33</t>
  </si>
  <si>
    <t>4B02-03-55039-E-001P</t>
  </si>
  <si>
    <t>RU000A101228</t>
  </si>
  <si>
    <t>Публичное акционерное общество "Московская объединенная энергетическая компания"</t>
  </si>
  <si>
    <t>1047796974092</t>
  </si>
  <si>
    <t>4B02-03-65134-D</t>
  </si>
  <si>
    <t>RU000A103DS4</t>
  </si>
  <si>
    <t>Публичное акционерное общество "СИБУР Холдинг"</t>
  </si>
  <si>
    <t>1057747421247</t>
  </si>
  <si>
    <t>4B02-04-00011-T-004P</t>
  </si>
  <si>
    <t>RU000A106C92</t>
  </si>
  <si>
    <t>4B02-04-00221-A-002P</t>
  </si>
  <si>
    <t>RU000A104WF9</t>
  </si>
  <si>
    <t>Публичное акционерное общество "Нефтегазовая компания "Славнефть"</t>
  </si>
  <si>
    <t>1027739026270</t>
  </si>
  <si>
    <t>4B02-04-16643-A-002P</t>
  </si>
  <si>
    <t>RU000A1055Y4</t>
  </si>
  <si>
    <t>4B02-05-00822-J-002P</t>
  </si>
  <si>
    <t>RU000A108Q94</t>
  </si>
  <si>
    <t>4B02-05-60525-P-004P</t>
  </si>
  <si>
    <t>RU000A10A9Z1</t>
  </si>
  <si>
    <t>Публичное акционерное общество "Магнит"</t>
  </si>
  <si>
    <t>1032304945947</t>
  </si>
  <si>
    <t>4B02-06-00005-T-001P</t>
  </si>
  <si>
    <t>RU000A100SZ3</t>
  </si>
  <si>
    <t>4B02-06-36400-R-001P</t>
  </si>
  <si>
    <t>RU000A106AT1</t>
  </si>
  <si>
    <t>ОБЩЕСТВО С ОГРАНИЧЕННОЙ ОТВЕТСТВЕННОСТЬЮ "ГАЗПРОМ КАПИТАЛ"</t>
  </si>
  <si>
    <t>1087746212388</t>
  </si>
  <si>
    <t>4B02-06-65018-D-001P</t>
  </si>
  <si>
    <t>RU000A105559</t>
  </si>
  <si>
    <t>ПУБЛИЧНОЕ АКЦИОНЕРНОЕ ОБЩЕСТВО "ФЕДЕРАЛЬНАЯ СЕТЕВАЯ КОМПАНИЯ - РОССЕТИ"</t>
  </si>
  <si>
    <t>1024701893336</t>
  </si>
  <si>
    <t>4B02-06-65116-D-001P</t>
  </si>
  <si>
    <t>RU000A108P61</t>
  </si>
  <si>
    <t>Публичное акционерное общество "Россети Московский регион"</t>
  </si>
  <si>
    <t>1057746555811</t>
  </si>
  <si>
    <t>4B02-07-01669-A-001P</t>
  </si>
  <si>
    <t>RU000A0ZYQY7</t>
  </si>
  <si>
    <t>Публичное акционерное общество "Акционерная финансовая корпорация "Система"</t>
  </si>
  <si>
    <t>1027700003891</t>
  </si>
  <si>
    <t>4B02-07-40155-F-001P</t>
  </si>
  <si>
    <t>RU000A1083A6</t>
  </si>
  <si>
    <t>Публичное акционерное общество "Горно-металлургическая компания "Норильский никель"</t>
  </si>
  <si>
    <t>1028400000298</t>
  </si>
  <si>
    <t>4B02-07-65045-D-001P</t>
  </si>
  <si>
    <t>RU000A0ZZ9R4</t>
  </si>
  <si>
    <t>4B02-08-00124-A-002P</t>
  </si>
  <si>
    <t>RU000A104VS4</t>
  </si>
  <si>
    <t>ПУБЛИЧНОЕ АКЦИОНЕРНОЕ ОБЩЕСТВО "РОСТЕЛЕКОМ"</t>
  </si>
  <si>
    <t>1027700198767</t>
  </si>
  <si>
    <t>4B02-09-00124-A-001P</t>
  </si>
  <si>
    <t>RU000A1095W4</t>
  </si>
  <si>
    <t>4B02-09-01669-A-001P</t>
  </si>
  <si>
    <t>RU000A1005L6</t>
  </si>
  <si>
    <t>4B02-09-36400-R-002P</t>
  </si>
  <si>
    <t>RU000A107050</t>
  </si>
  <si>
    <t>4B02-10-36442-R-001P</t>
  </si>
  <si>
    <t>RU000A108777</t>
  </si>
  <si>
    <t>Общество с ограниченной ответственностью "Балтийский лизинг"</t>
  </si>
  <si>
    <t>1027810273545</t>
  </si>
  <si>
    <t>4B02-11-36400-R-002P</t>
  </si>
  <si>
    <t>RU000A107ET1</t>
  </si>
  <si>
    <t>4B02-11-55010-D-001P</t>
  </si>
  <si>
    <t>RU000A107MM9</t>
  </si>
  <si>
    <t>Публичное акционерное общество "КАМАЗ"</t>
  </si>
  <si>
    <t>1021602013971</t>
  </si>
  <si>
    <t>4B02-13-00146-A-003P</t>
  </si>
  <si>
    <t>RU000A109B33</t>
  </si>
  <si>
    <t>Публичное акционерное общество "Газпром нефть"</t>
  </si>
  <si>
    <t>1025501701686</t>
  </si>
  <si>
    <t>4B02-15-32432-H-001P</t>
  </si>
  <si>
    <t>RU000A100Z91</t>
  </si>
  <si>
    <t>акционерное общество "Государственная транспортная лизинговая компания"</t>
  </si>
  <si>
    <t>1027739407189</t>
  </si>
  <si>
    <t>4B02-19-01669-A-001P</t>
  </si>
  <si>
    <t>RU000A102SX4</t>
  </si>
  <si>
    <t>4B02-20-01669-A-001P</t>
  </si>
  <si>
    <t>RU000A103372</t>
  </si>
  <si>
    <t>4B02-21-01669-A-001P</t>
  </si>
  <si>
    <t>RU000A103C95</t>
  </si>
  <si>
    <t>4B02-24-04715-A-001P</t>
  </si>
  <si>
    <t>RU000A105ZP8</t>
  </si>
  <si>
    <t>Публичное акционерное общество "Мобильные ТелеСистемы"</t>
  </si>
  <si>
    <t>1027700149124</t>
  </si>
  <si>
    <t>4B02-28-65045-D-001P</t>
  </si>
  <si>
    <t>RU000A106ZL5</t>
  </si>
  <si>
    <t>4B02-29-01669-A-001P</t>
  </si>
  <si>
    <t>RU000A108GL1</t>
  </si>
  <si>
    <t>4B02-32-65045-D-001P</t>
  </si>
  <si>
    <t>RU000A108Z85</t>
  </si>
  <si>
    <t>4B02-481-01481-B-001P</t>
  </si>
  <si>
    <t>RU000A103KG4</t>
  </si>
  <si>
    <t>Публичное акционерное общество "Сбербанк России"</t>
  </si>
  <si>
    <t>1027700132195</t>
  </si>
  <si>
    <t>Банк ГПБ (АО), 4858/2023-ДУ, 27.01.2023</t>
  </si>
  <si>
    <t>"Газпромбанк" (Акционерное общество)</t>
  </si>
  <si>
    <t>1027700167110</t>
  </si>
  <si>
    <t>Московский банк ПАО Сбербанк, 40701810638000000548, 07.09.2015</t>
  </si>
  <si>
    <t>Филиал Публичного акционерного общества "Сбербанк России" - Московский банк</t>
  </si>
  <si>
    <t>ПАО Сбербанк, 467702, 15.05.1997</t>
  </si>
  <si>
    <t>Банк ВТБ (ПАО), 12XS3J, 19.07.2023</t>
  </si>
  <si>
    <t>Банк ВТБ (публичное акционерное общество)</t>
  </si>
  <si>
    <t>1027739609391</t>
  </si>
  <si>
    <t>Банк ГПБ (АО), М2-4858/2017 (Подтв. №20241227006015 от 27.12.2024), 20.07.2017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</si>
</sst>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00"/>
  </numFmts>
  <fonts count="10" x14ac:knownFonts="1">
    <font>
      <sz val="11"/>
      <color theme="1"/>
      <name val="Verdana"/>
      <family val="2"/>
      <charset val="204"/>
    </font>
    <font>
      <sz val="8"/>
      <color theme="1"/>
      <name val="Verdana"/>
      <family val="2"/>
      <charset val="204"/>
    </font>
    <font>
      <sz val="9"/>
      <color theme="1"/>
      <name val="Verdana"/>
      <family val="2"/>
      <charset val="204"/>
    </font>
    <font>
      <sz val="9"/>
      <name val="Verdana"/>
      <family val="2"/>
      <charset val="204"/>
    </font>
    <font>
      <sz val="9"/>
      <color rgb="FFFF0000"/>
      <name val="Verdana"/>
      <family val="2"/>
      <charset val="204"/>
    </font>
    <font>
      <b/>
      <sz val="8"/>
      <color theme="1"/>
      <name val="Verdana"/>
      <family val="2"/>
      <charset val="204"/>
    </font>
    <font>
      <b/>
      <sz val="9"/>
      <color theme="1"/>
      <name val="Verdana"/>
      <family val="2"/>
      <charset val="204"/>
    </font>
    <font>
      <sz val="11"/>
      <name val="Verdana"/>
      <family val="2"/>
      <charset val="204"/>
    </font>
    <font>
      <b/>
      <sz val="8"/>
      <name val="Verdana"/>
      <family val="2"/>
      <charset val="204"/>
    </font>
    <font>
      <b/>
      <sz val="9"/>
      <name val="Verdan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quotePrefix="1"/>
    <xf numFmtId="49" fontId="0" fillId="0" borderId="0" xfId="0" applyNumberFormat="1"/>
    <xf numFmtId="14" fontId="0" fillId="0" borderId="0" xfId="0" applyNumberFormat="1"/>
    <xf numFmtId="0" fontId="2" fillId="0" borderId="0" xfId="0" applyFont="1"/>
    <xf numFmtId="0" fontId="2" fillId="0" borderId="0" xfId="0" applyFont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5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left" vertical="top"/>
    </xf>
    <xf numFmtId="0" fontId="5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5" fillId="2" borderId="1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4" fontId="3" fillId="0" borderId="1" xfId="0" quotePrefix="1" applyNumberFormat="1" applyFont="1" applyBorder="1" applyAlignment="1">
      <alignment vertical="center" wrapText="1"/>
    </xf>
    <xf numFmtId="4" fontId="0" fillId="0" borderId="0" xfId="0" applyNumberFormat="1"/>
    <xf numFmtId="4" fontId="2" fillId="0" borderId="0" xfId="0" applyNumberFormat="1" applyFont="1"/>
    <xf numFmtId="4" fontId="2" fillId="0" borderId="0" xfId="0" applyNumberFormat="1" applyFont="1" applyAlignment="1">
      <alignment wrapText="1"/>
    </xf>
    <xf numFmtId="4" fontId="5" fillId="0" borderId="1" xfId="0" applyNumberFormat="1" applyFont="1" applyBorder="1" applyAlignment="1">
      <alignment horizontal="center" vertical="top" wrapText="1"/>
    </xf>
    <xf numFmtId="4" fontId="2" fillId="0" borderId="1" xfId="0" applyNumberFormat="1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4" fontId="0" fillId="0" borderId="0" xfId="0" applyNumberFormat="1" applyAlignment="1">
      <alignment wrapText="1"/>
    </xf>
    <xf numFmtId="4" fontId="2" fillId="0" borderId="1" xfId="0" applyNumberFormat="1" applyFont="1" applyBorder="1" applyAlignment="1">
      <alignment horizontal="center" vertical="top"/>
    </xf>
    <xf numFmtId="4" fontId="5" fillId="0" borderId="1" xfId="0" applyNumberFormat="1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4" fillId="0" borderId="0" xfId="0" applyNumberFormat="1" applyFont="1" applyAlignment="1">
      <alignment wrapText="1"/>
    </xf>
    <xf numFmtId="4" fontId="2" fillId="0" borderId="0" xfId="0" applyNumberFormat="1" applyFont="1" applyAlignment="1">
      <alignment horizontal="center" vertical="top"/>
    </xf>
    <xf numFmtId="4" fontId="6" fillId="0" borderId="0" xfId="0" applyNumberFormat="1" applyFont="1" applyAlignment="1">
      <alignment horizontal="center" vertical="top"/>
    </xf>
    <xf numFmtId="4" fontId="8" fillId="0" borderId="1" xfId="0" applyNumberFormat="1" applyFont="1" applyBorder="1" applyAlignment="1">
      <alignment vertical="center" wrapText="1"/>
    </xf>
    <xf numFmtId="164" fontId="2" fillId="0" borderId="0" xfId="0" applyNumberFormat="1" applyFont="1"/>
    <xf numFmtId="164" fontId="5" fillId="0" borderId="1" xfId="0" applyNumberFormat="1" applyFont="1" applyBorder="1" applyAlignment="1">
      <alignment horizontal="center" vertical="top" wrapText="1"/>
    </xf>
    <xf numFmtId="164" fontId="2" fillId="0" borderId="1" xfId="0" applyNumberFormat="1" applyFont="1" applyBorder="1" applyAlignment="1">
      <alignment horizontal="center" vertical="top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164" fontId="0" fillId="0" borderId="0" xfId="0" applyNumberFormat="1"/>
    <xf numFmtId="0" fontId="9" fillId="0" borderId="0" xfId="0" applyFont="1" applyAlignment="1">
      <alignment horizontal="center" vertical="top" wrapText="1"/>
    </xf>
    <xf numFmtId="0" fontId="7" fillId="0" borderId="0" xfId="0" applyFont="1" applyAlignment="1">
      <alignment vertical="top"/>
    </xf>
    <xf numFmtId="0" fontId="9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E3E3E3"/>
      <color rgb="FFC0C0C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/>
  <dimension ref="A5:N11"/>
  <sheetViews>
    <sheetView workbookViewId="0">
      <selection activeCell="A30189" sqref="A30189:K30190"/>
    </sheetView>
  </sheetViews>
  <sheetFormatPr defaultRowHeight="13.8" x14ac:dyDescent="0.25"/>
  <sheetData>
    <row r="5" spans="1:14" x14ac:dyDescent="0.25">
      <c r="A5" s="1" t="s">
        <v>0</v>
      </c>
      <c r="B5" t="e">
        <f>XLR_ERRNAME</f>
        <v>#NAME?</v>
      </c>
    </row>
    <row r="6" spans="1:14" x14ac:dyDescent="0.25">
      <c r="A6" t="s">
        <v>1</v>
      </c>
      <c r="B6" s="2" t="s">
        <v>2</v>
      </c>
      <c r="C6" s="2" t="s">
        <v>3</v>
      </c>
      <c r="D6" s="2" t="s">
        <v>35</v>
      </c>
      <c r="E6" s="2" t="s">
        <v>36</v>
      </c>
      <c r="F6" s="3">
        <v>45654</v>
      </c>
      <c r="G6" s="3">
        <v>45654</v>
      </c>
      <c r="H6" s="2" t="s">
        <v>37</v>
      </c>
      <c r="I6" s="2" t="s">
        <v>38</v>
      </c>
      <c r="J6" s="2" t="s">
        <v>39</v>
      </c>
      <c r="K6" s="2" t="s">
        <v>4</v>
      </c>
    </row>
    <row r="7" spans="1:14" x14ac:dyDescent="0.25">
      <c r="A7" t="s">
        <v>40</v>
      </c>
      <c r="B7">
        <v>710918638.88</v>
      </c>
      <c r="C7">
        <v>188132437.13999999</v>
      </c>
      <c r="D7">
        <v>975206173.79999995</v>
      </c>
      <c r="H7">
        <v>156242539.46000001</v>
      </c>
      <c r="I7">
        <v>0</v>
      </c>
      <c r="M7">
        <v>39825.93</v>
      </c>
      <c r="N7">
        <v>343</v>
      </c>
    </row>
    <row r="8" spans="1:14" x14ac:dyDescent="0.25">
      <c r="A8" t="s">
        <v>41</v>
      </c>
      <c r="B8">
        <v>2030539615.21</v>
      </c>
    </row>
    <row r="9" spans="1:14" x14ac:dyDescent="0.25">
      <c r="A9" t="s">
        <v>42</v>
      </c>
      <c r="B9" s="2" t="s">
        <v>43</v>
      </c>
      <c r="C9">
        <v>2030539615.21</v>
      </c>
    </row>
    <row r="10" spans="1:14" x14ac:dyDescent="0.25">
      <c r="A10" t="s">
        <v>44</v>
      </c>
      <c r="B10" s="2" t="s">
        <v>45</v>
      </c>
    </row>
    <row r="11" spans="1:14" x14ac:dyDescent="0.25">
      <c r="A11" t="s">
        <v>46</v>
      </c>
      <c r="B11">
        <v>2030539615.21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3"/>
  <dimension ref="A1:O636"/>
  <sheetViews>
    <sheetView tabSelected="1" workbookViewId="0"/>
  </sheetViews>
  <sheetFormatPr defaultRowHeight="13.8" x14ac:dyDescent="0.25"/>
  <cols>
    <col min="1" max="1" width="2.1796875" customWidth="1"/>
    <col min="2" max="2" width="50.453125" style="9" customWidth="1"/>
    <col min="3" max="3" width="10.6328125" customWidth="1"/>
    <col min="4" max="4" width="42.7265625" customWidth="1"/>
    <col min="5" max="5" width="15.6328125" customWidth="1"/>
    <col min="6" max="6" width="16.26953125" style="40" customWidth="1"/>
    <col min="7" max="7" width="17.1796875" style="25" customWidth="1"/>
    <col min="8" max="8" width="10.6328125" style="18" customWidth="1"/>
    <col min="9" max="9" width="1.36328125" customWidth="1"/>
    <col min="10" max="10" width="16.26953125" style="18" hidden="1" customWidth="1"/>
    <col min="11" max="11" width="16.81640625" style="18" hidden="1" customWidth="1"/>
    <col min="15" max="15" width="8.81640625" hidden="1" customWidth="1"/>
  </cols>
  <sheetData>
    <row r="1" spans="1:15" s="4" customFormat="1" ht="11.4" x14ac:dyDescent="0.2">
      <c r="B1" s="9"/>
      <c r="F1" s="34"/>
      <c r="G1" s="20"/>
      <c r="H1" s="19"/>
      <c r="J1" s="19"/>
      <c r="K1" s="19"/>
      <c r="O1" s="4">
        <f>XLRPARAMS_FinishDate</f>
        <v>45654</v>
      </c>
    </row>
    <row r="2" spans="1:15" s="4" customFormat="1" ht="14.25" customHeight="1" x14ac:dyDescent="0.2">
      <c r="B2" s="41" t="str">
        <f>Report05_NAME</f>
        <v>Состав инвестиционного портфеля средств пенсионных резервов фонда на 28.12.2024</v>
      </c>
      <c r="C2" s="42"/>
      <c r="D2" s="42"/>
      <c r="E2" s="42"/>
      <c r="F2" s="42"/>
      <c r="G2" s="42"/>
      <c r="H2" s="42"/>
      <c r="J2" s="19"/>
      <c r="K2" s="19"/>
      <c r="O2" s="19">
        <f>Report05_TOTAL</f>
        <v>2030539615.21</v>
      </c>
    </row>
    <row r="3" spans="1:15" s="4" customFormat="1" ht="14.25" customHeight="1" x14ac:dyDescent="0.2">
      <c r="B3" s="43" t="str">
        <f>Report28_FULLNAME</f>
        <v>Акционерное общество "Негосударственный пенсионный фонд "Авиаполис"</v>
      </c>
      <c r="C3" s="44"/>
      <c r="D3" s="44"/>
      <c r="E3" s="44"/>
      <c r="F3" s="44"/>
      <c r="G3" s="44"/>
      <c r="H3" s="44"/>
      <c r="J3" s="19"/>
      <c r="K3" s="19"/>
    </row>
    <row r="4" spans="1:15" s="4" customFormat="1" ht="11.4" x14ac:dyDescent="0.2">
      <c r="B4" s="9"/>
      <c r="F4" s="34"/>
      <c r="G4" s="20"/>
      <c r="H4" s="19"/>
      <c r="J4" s="19"/>
      <c r="K4" s="19"/>
    </row>
    <row r="5" spans="1:15" s="4" customFormat="1" ht="112.2" x14ac:dyDescent="0.2">
      <c r="B5" s="8" t="s">
        <v>24</v>
      </c>
      <c r="C5" s="8" t="s">
        <v>21</v>
      </c>
      <c r="D5" s="8" t="s">
        <v>13</v>
      </c>
      <c r="E5" s="8" t="s">
        <v>14</v>
      </c>
      <c r="F5" s="35" t="s">
        <v>33</v>
      </c>
      <c r="G5" s="21" t="s">
        <v>12</v>
      </c>
      <c r="H5" s="21" t="s">
        <v>6</v>
      </c>
      <c r="J5" s="30"/>
      <c r="K5" s="19"/>
    </row>
    <row r="6" spans="1:15" s="5" customFormat="1" ht="33" customHeight="1" x14ac:dyDescent="0.25">
      <c r="B6" s="10" t="s">
        <v>7</v>
      </c>
      <c r="C6" s="6"/>
      <c r="D6" s="6"/>
      <c r="E6" s="6"/>
      <c r="F6" s="36"/>
      <c r="G6" s="22"/>
      <c r="H6" s="26"/>
      <c r="J6" s="31"/>
      <c r="K6" s="31"/>
    </row>
    <row r="7" spans="1:15" s="5" customFormat="1" ht="35.25" customHeight="1" x14ac:dyDescent="0.25">
      <c r="B7" s="11" t="s">
        <v>47</v>
      </c>
      <c r="C7" s="14" t="s">
        <v>48</v>
      </c>
      <c r="D7" s="14" t="s">
        <v>49</v>
      </c>
      <c r="E7" s="14" t="s">
        <v>50</v>
      </c>
      <c r="F7" s="37">
        <v>20800</v>
      </c>
      <c r="G7" s="23">
        <v>15523872</v>
      </c>
      <c r="H7" s="23">
        <v>0.76</v>
      </c>
      <c r="J7" s="31"/>
      <c r="K7" s="31"/>
    </row>
    <row r="8" spans="1:15" s="5" customFormat="1" ht="35.25" customHeight="1" x14ac:dyDescent="0.25">
      <c r="B8" s="11" t="s">
        <v>51</v>
      </c>
      <c r="C8" s="14" t="s">
        <v>52</v>
      </c>
      <c r="D8" s="14" t="s">
        <v>49</v>
      </c>
      <c r="E8" s="14" t="s">
        <v>50</v>
      </c>
      <c r="F8" s="37">
        <v>339995</v>
      </c>
      <c r="G8" s="23">
        <v>335704263.10000002</v>
      </c>
      <c r="H8" s="23">
        <v>16.53</v>
      </c>
      <c r="J8" s="31"/>
      <c r="K8" s="31"/>
    </row>
    <row r="9" spans="1:15" s="7" customFormat="1" ht="35.25" customHeight="1" x14ac:dyDescent="0.25">
      <c r="A9" s="5"/>
      <c r="B9" s="11" t="s">
        <v>53</v>
      </c>
      <c r="C9" s="14" t="s">
        <v>54</v>
      </c>
      <c r="D9" s="14" t="s">
        <v>49</v>
      </c>
      <c r="E9" s="14" t="s">
        <v>50</v>
      </c>
      <c r="F9" s="37">
        <v>369953</v>
      </c>
      <c r="G9" s="23">
        <v>359690503.77999997</v>
      </c>
      <c r="H9" s="23">
        <v>17.71</v>
      </c>
      <c r="I9" s="5"/>
      <c r="J9" s="31"/>
      <c r="K9" s="31"/>
      <c r="L9" s="5"/>
      <c r="M9" s="5"/>
      <c r="N9" s="5"/>
      <c r="O9" s="5"/>
    </row>
    <row r="10" spans="1:15" s="5" customFormat="1" ht="35.25" customHeight="1" x14ac:dyDescent="0.25">
      <c r="B10" s="11" t="s">
        <v>5</v>
      </c>
      <c r="C10" s="13"/>
      <c r="D10" s="13"/>
      <c r="E10" s="13"/>
      <c r="F10" s="38"/>
      <c r="G10" s="23">
        <f>SUM($G$7:$G$9)</f>
        <v>710918638.88</v>
      </c>
      <c r="H10" s="23">
        <f>(G10/$O$2) *100</f>
        <v>35.01131588641654</v>
      </c>
      <c r="J10" s="31"/>
      <c r="K10" s="31"/>
    </row>
    <row r="11" spans="1:15" s="5" customFormat="1" ht="35.25" customHeight="1" x14ac:dyDescent="0.25">
      <c r="A11" s="7"/>
      <c r="B11" s="10" t="s">
        <v>8</v>
      </c>
      <c r="C11" s="15"/>
      <c r="D11" s="15"/>
      <c r="E11" s="15"/>
      <c r="F11" s="39"/>
      <c r="G11" s="24"/>
      <c r="H11" s="27"/>
      <c r="I11" s="7"/>
      <c r="J11" s="32"/>
      <c r="K11" s="32"/>
      <c r="L11" s="7"/>
      <c r="M11" s="7"/>
      <c r="N11" s="7"/>
      <c r="O11" s="7"/>
    </row>
    <row r="12" spans="1:15" s="5" customFormat="1" ht="35.25" customHeight="1" x14ac:dyDescent="0.25">
      <c r="B12" s="11" t="s">
        <v>55</v>
      </c>
      <c r="C12" s="14" t="s">
        <v>56</v>
      </c>
      <c r="D12" s="14" t="s">
        <v>57</v>
      </c>
      <c r="E12" s="14" t="s">
        <v>58</v>
      </c>
      <c r="F12" s="37">
        <v>34671</v>
      </c>
      <c r="G12" s="23">
        <v>13106331.42</v>
      </c>
      <c r="H12" s="23">
        <v>0.65</v>
      </c>
      <c r="J12" s="31"/>
      <c r="K12" s="31"/>
    </row>
    <row r="13" spans="1:15" s="5" customFormat="1" ht="35.25" customHeight="1" x14ac:dyDescent="0.25">
      <c r="B13" s="11" t="s">
        <v>59</v>
      </c>
      <c r="C13" s="14" t="s">
        <v>60</v>
      </c>
      <c r="D13" s="14" t="s">
        <v>61</v>
      </c>
      <c r="E13" s="14" t="s">
        <v>62</v>
      </c>
      <c r="F13" s="37">
        <v>8900</v>
      </c>
      <c r="G13" s="23">
        <v>5068016</v>
      </c>
      <c r="H13" s="23">
        <v>0.25</v>
      </c>
      <c r="J13" s="31"/>
      <c r="K13" s="31"/>
    </row>
    <row r="14" spans="1:15" s="5" customFormat="1" ht="35.25" customHeight="1" x14ac:dyDescent="0.25">
      <c r="B14" s="11" t="s">
        <v>63</v>
      </c>
      <c r="C14" s="14" t="s">
        <v>64</v>
      </c>
      <c r="D14" s="14" t="s">
        <v>61</v>
      </c>
      <c r="E14" s="14" t="s">
        <v>62</v>
      </c>
      <c r="F14" s="37">
        <v>43850</v>
      </c>
      <c r="G14" s="23">
        <v>41824130</v>
      </c>
      <c r="H14" s="23">
        <v>2.06</v>
      </c>
      <c r="J14" s="31"/>
      <c r="K14" s="31"/>
    </row>
    <row r="15" spans="1:15" s="5" customFormat="1" ht="35.25" customHeight="1" x14ac:dyDescent="0.25">
      <c r="B15" s="11" t="s">
        <v>65</v>
      </c>
      <c r="C15" s="14" t="s">
        <v>66</v>
      </c>
      <c r="D15" s="14" t="s">
        <v>61</v>
      </c>
      <c r="E15" s="14" t="s">
        <v>62</v>
      </c>
      <c r="F15" s="37">
        <v>5000</v>
      </c>
      <c r="G15" s="23">
        <v>5126900</v>
      </c>
      <c r="H15" s="23">
        <v>0.25</v>
      </c>
      <c r="J15" s="31"/>
      <c r="K15" s="31"/>
    </row>
    <row r="16" spans="1:15" s="5" customFormat="1" ht="35.25" customHeight="1" x14ac:dyDescent="0.25">
      <c r="B16" s="11" t="s">
        <v>67</v>
      </c>
      <c r="C16" s="14" t="s">
        <v>68</v>
      </c>
      <c r="D16" s="14" t="s">
        <v>69</v>
      </c>
      <c r="E16" s="14" t="s">
        <v>70</v>
      </c>
      <c r="F16" s="37">
        <v>37100</v>
      </c>
      <c r="G16" s="23">
        <v>16066526</v>
      </c>
      <c r="H16" s="23">
        <v>0.79</v>
      </c>
      <c r="J16" s="31"/>
      <c r="K16" s="31"/>
    </row>
    <row r="17" spans="2:11" s="5" customFormat="1" ht="35.25" customHeight="1" x14ac:dyDescent="0.25">
      <c r="B17" s="11" t="s">
        <v>71</v>
      </c>
      <c r="C17" s="14" t="s">
        <v>72</v>
      </c>
      <c r="D17" s="14" t="s">
        <v>69</v>
      </c>
      <c r="E17" s="14" t="s">
        <v>70</v>
      </c>
      <c r="F17" s="37">
        <v>21750</v>
      </c>
      <c r="G17" s="23">
        <v>12735277.5</v>
      </c>
      <c r="H17" s="23">
        <v>0.63</v>
      </c>
      <c r="J17" s="31"/>
      <c r="K17" s="31"/>
    </row>
    <row r="18" spans="2:11" s="5" customFormat="1" ht="35.25" customHeight="1" x14ac:dyDescent="0.25">
      <c r="B18" s="11" t="s">
        <v>73</v>
      </c>
      <c r="C18" s="14" t="s">
        <v>74</v>
      </c>
      <c r="D18" s="14" t="s">
        <v>57</v>
      </c>
      <c r="E18" s="14" t="s">
        <v>58</v>
      </c>
      <c r="F18" s="37">
        <v>64492</v>
      </c>
      <c r="G18" s="23">
        <v>41410958.119999997</v>
      </c>
      <c r="H18" s="23">
        <v>2.04</v>
      </c>
      <c r="J18" s="31"/>
      <c r="K18" s="31"/>
    </row>
    <row r="19" spans="2:11" s="5" customFormat="1" ht="35.25" customHeight="1" x14ac:dyDescent="0.25">
      <c r="B19" s="11" t="s">
        <v>75</v>
      </c>
      <c r="C19" s="14" t="s">
        <v>76</v>
      </c>
      <c r="D19" s="14" t="s">
        <v>57</v>
      </c>
      <c r="E19" s="14" t="s">
        <v>58</v>
      </c>
      <c r="F19" s="37">
        <v>22790</v>
      </c>
      <c r="G19" s="23">
        <v>9676406.0999999996</v>
      </c>
      <c r="H19" s="23">
        <v>0.48</v>
      </c>
      <c r="J19" s="31"/>
      <c r="K19" s="31"/>
    </row>
    <row r="20" spans="2:11" s="5" customFormat="1" ht="35.25" customHeight="1" x14ac:dyDescent="0.25">
      <c r="B20" s="11" t="s">
        <v>77</v>
      </c>
      <c r="C20" s="14" t="s">
        <v>78</v>
      </c>
      <c r="D20" s="14" t="s">
        <v>79</v>
      </c>
      <c r="E20" s="14" t="s">
        <v>80</v>
      </c>
      <c r="F20" s="37">
        <v>1600</v>
      </c>
      <c r="G20" s="23">
        <v>1595392</v>
      </c>
      <c r="H20" s="23">
        <v>0.08</v>
      </c>
      <c r="J20" s="31"/>
      <c r="K20" s="31"/>
    </row>
    <row r="21" spans="2:11" s="5" customFormat="1" ht="35.25" customHeight="1" x14ac:dyDescent="0.25">
      <c r="B21" s="11" t="s">
        <v>81</v>
      </c>
      <c r="C21" s="14" t="s">
        <v>82</v>
      </c>
      <c r="D21" s="14" t="s">
        <v>61</v>
      </c>
      <c r="E21" s="14" t="s">
        <v>62</v>
      </c>
      <c r="F21" s="37">
        <v>50000</v>
      </c>
      <c r="G21" s="23">
        <v>41522500</v>
      </c>
      <c r="H21" s="23">
        <v>2.04</v>
      </c>
      <c r="J21" s="31"/>
      <c r="K21" s="31"/>
    </row>
    <row r="22" spans="2:11" s="5" customFormat="1" ht="35.25" customHeight="1" x14ac:dyDescent="0.25">
      <c r="B22" s="11" t="s">
        <v>5</v>
      </c>
      <c r="C22" s="13"/>
      <c r="D22" s="13"/>
      <c r="E22" s="13"/>
      <c r="F22" s="38"/>
      <c r="G22" s="23">
        <f>SUM($G$12:$G$21)</f>
        <v>188132437.13999999</v>
      </c>
      <c r="H22" s="23">
        <f>(G22/$O$2) *100</f>
        <v>9.2651448772913092</v>
      </c>
      <c r="J22" s="31"/>
      <c r="K22" s="31"/>
    </row>
    <row r="23" spans="2:11" s="5" customFormat="1" ht="35.25" customHeight="1" x14ac:dyDescent="0.25">
      <c r="B23" s="12" t="s">
        <v>15</v>
      </c>
      <c r="C23" s="13"/>
      <c r="D23" s="13"/>
      <c r="E23" s="13"/>
      <c r="F23" s="38"/>
      <c r="G23" s="23"/>
      <c r="H23" s="28"/>
      <c r="J23" s="31"/>
      <c r="K23" s="31"/>
    </row>
    <row r="24" spans="2:11" s="5" customFormat="1" ht="35.25" customHeight="1" x14ac:dyDescent="0.25">
      <c r="B24" s="11" t="s">
        <v>5</v>
      </c>
      <c r="C24" s="13"/>
      <c r="D24" s="13"/>
      <c r="E24" s="13"/>
      <c r="F24" s="38"/>
      <c r="G24" s="23"/>
      <c r="H24" s="23">
        <f>(G24/$O$2) *100</f>
        <v>0</v>
      </c>
      <c r="J24" s="31"/>
      <c r="K24" s="31"/>
    </row>
    <row r="25" spans="2:11" s="5" customFormat="1" ht="35.25" customHeight="1" x14ac:dyDescent="0.25">
      <c r="B25" s="10" t="s">
        <v>16</v>
      </c>
      <c r="C25" s="13"/>
      <c r="D25" s="13"/>
      <c r="E25" s="13"/>
      <c r="F25" s="38"/>
      <c r="G25" s="23"/>
      <c r="H25" s="28"/>
      <c r="J25" s="31"/>
      <c r="K25" s="31"/>
    </row>
    <row r="26" spans="2:11" s="5" customFormat="1" ht="35.25" customHeight="1" x14ac:dyDescent="0.25">
      <c r="B26" s="11" t="s">
        <v>83</v>
      </c>
      <c r="C26" s="14" t="s">
        <v>84</v>
      </c>
      <c r="D26" s="14" t="s">
        <v>85</v>
      </c>
      <c r="E26" s="14" t="s">
        <v>86</v>
      </c>
      <c r="F26" s="37">
        <v>8450</v>
      </c>
      <c r="G26" s="23">
        <v>8733582</v>
      </c>
      <c r="H26" s="23">
        <v>0.43</v>
      </c>
      <c r="J26" s="31"/>
      <c r="K26" s="31"/>
    </row>
    <row r="27" spans="2:11" s="5" customFormat="1" ht="35.25" customHeight="1" x14ac:dyDescent="0.25">
      <c r="B27" s="11" t="s">
        <v>87</v>
      </c>
      <c r="C27" s="14" t="s">
        <v>88</v>
      </c>
      <c r="D27" s="14" t="s">
        <v>85</v>
      </c>
      <c r="E27" s="14" t="s">
        <v>86</v>
      </c>
      <c r="F27" s="37">
        <v>24381</v>
      </c>
      <c r="G27" s="23">
        <v>25978443.120000001</v>
      </c>
      <c r="H27" s="23">
        <v>1.28</v>
      </c>
      <c r="J27" s="31"/>
      <c r="K27" s="31"/>
    </row>
    <row r="28" spans="2:11" s="5" customFormat="1" ht="35.25" customHeight="1" x14ac:dyDescent="0.25">
      <c r="B28" s="11" t="s">
        <v>89</v>
      </c>
      <c r="C28" s="14" t="s">
        <v>90</v>
      </c>
      <c r="D28" s="14" t="s">
        <v>91</v>
      </c>
      <c r="E28" s="14" t="s">
        <v>92</v>
      </c>
      <c r="F28" s="37">
        <v>12050</v>
      </c>
      <c r="G28" s="23">
        <v>10333598</v>
      </c>
      <c r="H28" s="23">
        <v>0.51</v>
      </c>
      <c r="J28" s="31"/>
      <c r="K28" s="31"/>
    </row>
    <row r="29" spans="2:11" s="5" customFormat="1" ht="35.25" customHeight="1" x14ac:dyDescent="0.25">
      <c r="B29" s="11" t="s">
        <v>93</v>
      </c>
      <c r="C29" s="14" t="s">
        <v>94</v>
      </c>
      <c r="D29" s="14" t="s">
        <v>95</v>
      </c>
      <c r="E29" s="14" t="s">
        <v>96</v>
      </c>
      <c r="F29" s="37">
        <v>57600</v>
      </c>
      <c r="G29" s="23">
        <v>40161600</v>
      </c>
      <c r="H29" s="23">
        <v>1.98</v>
      </c>
      <c r="J29" s="31"/>
      <c r="K29" s="31"/>
    </row>
    <row r="30" spans="2:11" s="5" customFormat="1" ht="35.25" customHeight="1" x14ac:dyDescent="0.25">
      <c r="B30" s="11" t="s">
        <v>97</v>
      </c>
      <c r="C30" s="14" t="s">
        <v>98</v>
      </c>
      <c r="D30" s="14" t="s">
        <v>99</v>
      </c>
      <c r="E30" s="14" t="s">
        <v>100</v>
      </c>
      <c r="F30" s="37">
        <v>49963</v>
      </c>
      <c r="G30" s="23">
        <v>46879283.640000001</v>
      </c>
      <c r="H30" s="23">
        <v>2.31</v>
      </c>
      <c r="J30" s="31"/>
      <c r="K30" s="31"/>
    </row>
    <row r="31" spans="2:11" s="5" customFormat="1" ht="35.25" customHeight="1" x14ac:dyDescent="0.25">
      <c r="B31" s="11" t="s">
        <v>101</v>
      </c>
      <c r="C31" s="14" t="s">
        <v>102</v>
      </c>
      <c r="D31" s="14" t="s">
        <v>103</v>
      </c>
      <c r="E31" s="14" t="s">
        <v>104</v>
      </c>
      <c r="F31" s="37">
        <v>19000</v>
      </c>
      <c r="G31" s="23">
        <v>15391900</v>
      </c>
      <c r="H31" s="23">
        <v>0.76</v>
      </c>
      <c r="J31" s="31"/>
      <c r="K31" s="31"/>
    </row>
    <row r="32" spans="2:11" s="5" customFormat="1" ht="35.25" customHeight="1" x14ac:dyDescent="0.25">
      <c r="B32" s="11" t="s">
        <v>105</v>
      </c>
      <c r="C32" s="14" t="s">
        <v>106</v>
      </c>
      <c r="D32" s="14" t="s">
        <v>107</v>
      </c>
      <c r="E32" s="14" t="s">
        <v>108</v>
      </c>
      <c r="F32" s="37">
        <v>14950</v>
      </c>
      <c r="G32" s="23">
        <v>15532153</v>
      </c>
      <c r="H32" s="23">
        <v>0.76</v>
      </c>
      <c r="J32" s="31"/>
      <c r="K32" s="31"/>
    </row>
    <row r="33" spans="2:11" s="5" customFormat="1" ht="35.25" customHeight="1" x14ac:dyDescent="0.25">
      <c r="B33" s="11" t="s">
        <v>109</v>
      </c>
      <c r="C33" s="14" t="s">
        <v>110</v>
      </c>
      <c r="D33" s="14" t="s">
        <v>111</v>
      </c>
      <c r="E33" s="14" t="s">
        <v>112</v>
      </c>
      <c r="F33" s="37">
        <v>800</v>
      </c>
      <c r="G33" s="23">
        <v>792304</v>
      </c>
      <c r="H33" s="23">
        <v>0.04</v>
      </c>
      <c r="J33" s="31"/>
      <c r="K33" s="31"/>
    </row>
    <row r="34" spans="2:11" s="5" customFormat="1" ht="35.25" customHeight="1" x14ac:dyDescent="0.25">
      <c r="B34" s="11" t="s">
        <v>113</v>
      </c>
      <c r="C34" s="14" t="s">
        <v>114</v>
      </c>
      <c r="D34" s="14" t="s">
        <v>85</v>
      </c>
      <c r="E34" s="14" t="s">
        <v>86</v>
      </c>
      <c r="F34" s="37">
        <v>32000</v>
      </c>
      <c r="G34" s="23">
        <v>30909760</v>
      </c>
      <c r="H34" s="23">
        <v>1.52</v>
      </c>
      <c r="J34" s="31"/>
      <c r="K34" s="31"/>
    </row>
    <row r="35" spans="2:11" s="5" customFormat="1" ht="35.25" customHeight="1" x14ac:dyDescent="0.25">
      <c r="B35" s="11" t="s">
        <v>115</v>
      </c>
      <c r="C35" s="14" t="s">
        <v>116</v>
      </c>
      <c r="D35" s="14" t="s">
        <v>95</v>
      </c>
      <c r="E35" s="14" t="s">
        <v>96</v>
      </c>
      <c r="F35" s="37">
        <v>7850</v>
      </c>
      <c r="G35" s="23">
        <v>6665356.5</v>
      </c>
      <c r="H35" s="23">
        <v>0.33</v>
      </c>
      <c r="J35" s="31"/>
      <c r="K35" s="31"/>
    </row>
    <row r="36" spans="2:11" s="5" customFormat="1" ht="35.25" customHeight="1" x14ac:dyDescent="0.25">
      <c r="B36" s="11" t="s">
        <v>117</v>
      </c>
      <c r="C36" s="14" t="s">
        <v>118</v>
      </c>
      <c r="D36" s="14" t="s">
        <v>119</v>
      </c>
      <c r="E36" s="14" t="s">
        <v>120</v>
      </c>
      <c r="F36" s="37">
        <v>1547</v>
      </c>
      <c r="G36" s="23">
        <v>1093249.43</v>
      </c>
      <c r="H36" s="23">
        <v>0.05</v>
      </c>
      <c r="J36" s="31"/>
      <c r="K36" s="31"/>
    </row>
    <row r="37" spans="2:11" s="5" customFormat="1" ht="35.25" customHeight="1" x14ac:dyDescent="0.25">
      <c r="B37" s="11" t="s">
        <v>121</v>
      </c>
      <c r="C37" s="14" t="s">
        <v>122</v>
      </c>
      <c r="D37" s="14" t="s">
        <v>103</v>
      </c>
      <c r="E37" s="14" t="s">
        <v>104</v>
      </c>
      <c r="F37" s="37">
        <v>88416</v>
      </c>
      <c r="G37" s="23">
        <v>74106754.560000002</v>
      </c>
      <c r="H37" s="23">
        <v>3.65</v>
      </c>
      <c r="J37" s="31"/>
      <c r="K37" s="31"/>
    </row>
    <row r="38" spans="2:11" s="5" customFormat="1" ht="35.25" customHeight="1" x14ac:dyDescent="0.25">
      <c r="B38" s="11" t="s">
        <v>123</v>
      </c>
      <c r="C38" s="14" t="s">
        <v>124</v>
      </c>
      <c r="D38" s="14" t="s">
        <v>125</v>
      </c>
      <c r="E38" s="14" t="s">
        <v>126</v>
      </c>
      <c r="F38" s="37">
        <v>45014</v>
      </c>
      <c r="G38" s="23">
        <v>44522897.259999998</v>
      </c>
      <c r="H38" s="23">
        <v>2.19</v>
      </c>
      <c r="J38" s="31"/>
      <c r="K38" s="31"/>
    </row>
    <row r="39" spans="2:11" s="5" customFormat="1" ht="35.25" customHeight="1" x14ac:dyDescent="0.25">
      <c r="B39" s="11" t="s">
        <v>127</v>
      </c>
      <c r="C39" s="14" t="s">
        <v>128</v>
      </c>
      <c r="D39" s="14" t="s">
        <v>103</v>
      </c>
      <c r="E39" s="14" t="s">
        <v>104</v>
      </c>
      <c r="F39" s="37">
        <v>15000</v>
      </c>
      <c r="G39" s="23">
        <v>10397400</v>
      </c>
      <c r="H39" s="23">
        <v>0.51</v>
      </c>
      <c r="J39" s="31"/>
      <c r="K39" s="31"/>
    </row>
    <row r="40" spans="2:11" s="5" customFormat="1" ht="35.25" customHeight="1" x14ac:dyDescent="0.25">
      <c r="B40" s="11" t="s">
        <v>129</v>
      </c>
      <c r="C40" s="14" t="s">
        <v>130</v>
      </c>
      <c r="D40" s="14" t="s">
        <v>131</v>
      </c>
      <c r="E40" s="14" t="s">
        <v>132</v>
      </c>
      <c r="F40" s="37">
        <v>9150</v>
      </c>
      <c r="G40" s="23">
        <v>9564037.5</v>
      </c>
      <c r="H40" s="23">
        <v>0.47</v>
      </c>
      <c r="J40" s="31"/>
      <c r="K40" s="31"/>
    </row>
    <row r="41" spans="2:11" s="5" customFormat="1" ht="35.25" customHeight="1" x14ac:dyDescent="0.25">
      <c r="B41" s="11" t="s">
        <v>133</v>
      </c>
      <c r="C41" s="14" t="s">
        <v>134</v>
      </c>
      <c r="D41" s="14" t="s">
        <v>135</v>
      </c>
      <c r="E41" s="14" t="s">
        <v>136</v>
      </c>
      <c r="F41" s="37">
        <v>549</v>
      </c>
      <c r="G41" s="23">
        <v>534204.44999999995</v>
      </c>
      <c r="H41" s="23">
        <v>0.03</v>
      </c>
      <c r="J41" s="31"/>
      <c r="K41" s="31"/>
    </row>
    <row r="42" spans="2:11" s="5" customFormat="1" ht="35.25" customHeight="1" x14ac:dyDescent="0.25">
      <c r="B42" s="11" t="s">
        <v>137</v>
      </c>
      <c r="C42" s="14" t="s">
        <v>138</v>
      </c>
      <c r="D42" s="14" t="s">
        <v>95</v>
      </c>
      <c r="E42" s="14" t="s">
        <v>96</v>
      </c>
      <c r="F42" s="37">
        <v>14850</v>
      </c>
      <c r="G42" s="23">
        <v>13245754.5</v>
      </c>
      <c r="H42" s="23">
        <v>0.65</v>
      </c>
      <c r="J42" s="31"/>
      <c r="K42" s="31"/>
    </row>
    <row r="43" spans="2:11" s="5" customFormat="1" ht="35.25" customHeight="1" x14ac:dyDescent="0.25">
      <c r="B43" s="11" t="s">
        <v>139</v>
      </c>
      <c r="C43" s="14" t="s">
        <v>140</v>
      </c>
      <c r="D43" s="14" t="s">
        <v>141</v>
      </c>
      <c r="E43" s="14" t="s">
        <v>142</v>
      </c>
      <c r="F43" s="37">
        <v>39796</v>
      </c>
      <c r="G43" s="23">
        <v>37834853.119999997</v>
      </c>
      <c r="H43" s="23">
        <v>1.86</v>
      </c>
      <c r="J43" s="31"/>
      <c r="K43" s="31"/>
    </row>
    <row r="44" spans="2:11" s="5" customFormat="1" ht="35.25" customHeight="1" x14ac:dyDescent="0.25">
      <c r="B44" s="11" t="s">
        <v>143</v>
      </c>
      <c r="C44" s="14" t="s">
        <v>144</v>
      </c>
      <c r="D44" s="14" t="s">
        <v>103</v>
      </c>
      <c r="E44" s="14" t="s">
        <v>104</v>
      </c>
      <c r="F44" s="37">
        <v>37150</v>
      </c>
      <c r="G44" s="23">
        <v>29149376</v>
      </c>
      <c r="H44" s="23">
        <v>1.44</v>
      </c>
      <c r="J44" s="31"/>
      <c r="K44" s="31"/>
    </row>
    <row r="45" spans="2:11" s="5" customFormat="1" ht="35.25" customHeight="1" x14ac:dyDescent="0.25">
      <c r="B45" s="11" t="s">
        <v>145</v>
      </c>
      <c r="C45" s="14" t="s">
        <v>146</v>
      </c>
      <c r="D45" s="14" t="s">
        <v>125</v>
      </c>
      <c r="E45" s="14" t="s">
        <v>126</v>
      </c>
      <c r="F45" s="37">
        <v>40000</v>
      </c>
      <c r="G45" s="23">
        <v>40026400</v>
      </c>
      <c r="H45" s="23">
        <v>1.97</v>
      </c>
      <c r="J45" s="31"/>
      <c r="K45" s="31"/>
    </row>
    <row r="46" spans="2:11" s="5" customFormat="1" ht="35.25" customHeight="1" x14ac:dyDescent="0.25">
      <c r="B46" s="11" t="s">
        <v>147</v>
      </c>
      <c r="C46" s="14" t="s">
        <v>148</v>
      </c>
      <c r="D46" s="14" t="s">
        <v>149</v>
      </c>
      <c r="E46" s="14" t="s">
        <v>150</v>
      </c>
      <c r="F46" s="37">
        <v>2200</v>
      </c>
      <c r="G46" s="23">
        <v>2312134</v>
      </c>
      <c r="H46" s="23">
        <v>0.11</v>
      </c>
      <c r="J46" s="31"/>
      <c r="K46" s="31"/>
    </row>
    <row r="47" spans="2:11" s="5" customFormat="1" ht="35.25" customHeight="1" x14ac:dyDescent="0.25">
      <c r="B47" s="11" t="s">
        <v>151</v>
      </c>
      <c r="C47" s="14" t="s">
        <v>152</v>
      </c>
      <c r="D47" s="14" t="s">
        <v>103</v>
      </c>
      <c r="E47" s="14" t="s">
        <v>104</v>
      </c>
      <c r="F47" s="37">
        <v>380</v>
      </c>
      <c r="G47" s="23">
        <v>357633.2</v>
      </c>
      <c r="H47" s="23">
        <v>0.02</v>
      </c>
      <c r="J47" s="31"/>
      <c r="K47" s="31"/>
    </row>
    <row r="48" spans="2:11" s="5" customFormat="1" ht="35.25" customHeight="1" x14ac:dyDescent="0.25">
      <c r="B48" s="11" t="s">
        <v>153</v>
      </c>
      <c r="C48" s="14" t="s">
        <v>154</v>
      </c>
      <c r="D48" s="14" t="s">
        <v>155</v>
      </c>
      <c r="E48" s="14" t="s">
        <v>156</v>
      </c>
      <c r="F48" s="37">
        <v>29658</v>
      </c>
      <c r="G48" s="23">
        <v>23511972.66</v>
      </c>
      <c r="H48" s="23">
        <v>1.1599999999999999</v>
      </c>
      <c r="J48" s="31"/>
      <c r="K48" s="31"/>
    </row>
    <row r="49" spans="2:11" s="5" customFormat="1" ht="35.25" customHeight="1" x14ac:dyDescent="0.25">
      <c r="B49" s="11" t="s">
        <v>157</v>
      </c>
      <c r="C49" s="14" t="s">
        <v>158</v>
      </c>
      <c r="D49" s="14" t="s">
        <v>159</v>
      </c>
      <c r="E49" s="14" t="s">
        <v>160</v>
      </c>
      <c r="F49" s="37">
        <v>500</v>
      </c>
      <c r="G49" s="23">
        <v>430995</v>
      </c>
      <c r="H49" s="23">
        <v>0.02</v>
      </c>
      <c r="J49" s="31"/>
      <c r="K49" s="31"/>
    </row>
    <row r="50" spans="2:11" s="5" customFormat="1" ht="35.25" customHeight="1" x14ac:dyDescent="0.25">
      <c r="B50" s="11" t="s">
        <v>161</v>
      </c>
      <c r="C50" s="14" t="s">
        <v>162</v>
      </c>
      <c r="D50" s="14" t="s">
        <v>163</v>
      </c>
      <c r="E50" s="14" t="s">
        <v>164</v>
      </c>
      <c r="F50" s="37">
        <v>50000</v>
      </c>
      <c r="G50" s="23">
        <v>49716000</v>
      </c>
      <c r="H50" s="23">
        <v>2.4500000000000002</v>
      </c>
      <c r="J50" s="31"/>
      <c r="K50" s="31"/>
    </row>
    <row r="51" spans="2:11" s="5" customFormat="1" ht="35.25" customHeight="1" x14ac:dyDescent="0.25">
      <c r="B51" s="11" t="s">
        <v>165</v>
      </c>
      <c r="C51" s="14" t="s">
        <v>166</v>
      </c>
      <c r="D51" s="14" t="s">
        <v>167</v>
      </c>
      <c r="E51" s="14" t="s">
        <v>168</v>
      </c>
      <c r="F51" s="37">
        <v>1421</v>
      </c>
      <c r="G51" s="23">
        <v>1301209.7</v>
      </c>
      <c r="H51" s="23">
        <v>0.06</v>
      </c>
      <c r="J51" s="31"/>
      <c r="K51" s="31"/>
    </row>
    <row r="52" spans="2:11" s="5" customFormat="1" ht="35.25" customHeight="1" x14ac:dyDescent="0.25">
      <c r="B52" s="11" t="s">
        <v>169</v>
      </c>
      <c r="C52" s="14" t="s">
        <v>170</v>
      </c>
      <c r="D52" s="14" t="s">
        <v>171</v>
      </c>
      <c r="E52" s="14" t="s">
        <v>172</v>
      </c>
      <c r="F52" s="37">
        <v>28200</v>
      </c>
      <c r="G52" s="23">
        <v>27643896</v>
      </c>
      <c r="H52" s="23">
        <v>1.36</v>
      </c>
      <c r="J52" s="31"/>
      <c r="K52" s="31"/>
    </row>
    <row r="53" spans="2:11" s="5" customFormat="1" ht="35.25" customHeight="1" x14ac:dyDescent="0.25">
      <c r="B53" s="11" t="s">
        <v>173</v>
      </c>
      <c r="C53" s="14" t="s">
        <v>174</v>
      </c>
      <c r="D53" s="14" t="s">
        <v>85</v>
      </c>
      <c r="E53" s="14" t="s">
        <v>86</v>
      </c>
      <c r="F53" s="37">
        <v>39895</v>
      </c>
      <c r="G53" s="23">
        <v>39515997.5</v>
      </c>
      <c r="H53" s="23">
        <v>1.95</v>
      </c>
      <c r="J53" s="31"/>
      <c r="K53" s="31"/>
    </row>
    <row r="54" spans="2:11" s="5" customFormat="1" ht="35.25" customHeight="1" x14ac:dyDescent="0.25">
      <c r="B54" s="11" t="s">
        <v>175</v>
      </c>
      <c r="C54" s="14" t="s">
        <v>176</v>
      </c>
      <c r="D54" s="14" t="s">
        <v>177</v>
      </c>
      <c r="E54" s="14" t="s">
        <v>178</v>
      </c>
      <c r="F54" s="37">
        <v>21430</v>
      </c>
      <c r="G54" s="23">
        <v>20781742.5</v>
      </c>
      <c r="H54" s="23">
        <v>1.02</v>
      </c>
      <c r="J54" s="31"/>
      <c r="K54" s="31"/>
    </row>
    <row r="55" spans="2:11" s="5" customFormat="1" ht="35.25" customHeight="1" x14ac:dyDescent="0.25">
      <c r="B55" s="11" t="s">
        <v>179</v>
      </c>
      <c r="C55" s="14" t="s">
        <v>180</v>
      </c>
      <c r="D55" s="14" t="s">
        <v>177</v>
      </c>
      <c r="E55" s="14" t="s">
        <v>178</v>
      </c>
      <c r="F55" s="37">
        <v>40000</v>
      </c>
      <c r="G55" s="23">
        <v>39738400</v>
      </c>
      <c r="H55" s="23">
        <v>1.96</v>
      </c>
      <c r="J55" s="31"/>
      <c r="K55" s="31"/>
    </row>
    <row r="56" spans="2:11" s="5" customFormat="1" ht="35.25" customHeight="1" x14ac:dyDescent="0.25">
      <c r="B56" s="11" t="s">
        <v>181</v>
      </c>
      <c r="C56" s="14" t="s">
        <v>182</v>
      </c>
      <c r="D56" s="14" t="s">
        <v>167</v>
      </c>
      <c r="E56" s="14" t="s">
        <v>168</v>
      </c>
      <c r="F56" s="37">
        <v>408</v>
      </c>
      <c r="G56" s="23">
        <v>352826.16</v>
      </c>
      <c r="H56" s="23">
        <v>0.02</v>
      </c>
      <c r="J56" s="31"/>
      <c r="K56" s="31"/>
    </row>
    <row r="57" spans="2:11" s="5" customFormat="1" ht="35.25" customHeight="1" x14ac:dyDescent="0.25">
      <c r="B57" s="11" t="s">
        <v>183</v>
      </c>
      <c r="C57" s="14" t="s">
        <v>184</v>
      </c>
      <c r="D57" s="14" t="s">
        <v>155</v>
      </c>
      <c r="E57" s="14" t="s">
        <v>156</v>
      </c>
      <c r="F57" s="37">
        <v>11000</v>
      </c>
      <c r="G57" s="23">
        <v>10873170</v>
      </c>
      <c r="H57" s="23">
        <v>0.54</v>
      </c>
      <c r="J57" s="31"/>
      <c r="K57" s="31"/>
    </row>
    <row r="58" spans="2:11" s="5" customFormat="1" ht="35.25" customHeight="1" x14ac:dyDescent="0.25">
      <c r="B58" s="11" t="s">
        <v>185</v>
      </c>
      <c r="C58" s="14" t="s">
        <v>186</v>
      </c>
      <c r="D58" s="14" t="s">
        <v>187</v>
      </c>
      <c r="E58" s="14" t="s">
        <v>188</v>
      </c>
      <c r="F58" s="37">
        <v>42000</v>
      </c>
      <c r="G58" s="23">
        <v>39553500</v>
      </c>
      <c r="H58" s="23">
        <v>1.95</v>
      </c>
      <c r="J58" s="31"/>
      <c r="K58" s="31"/>
    </row>
    <row r="59" spans="2:11" s="5" customFormat="1" ht="35.25" customHeight="1" x14ac:dyDescent="0.25">
      <c r="B59" s="11" t="s">
        <v>189</v>
      </c>
      <c r="C59" s="14" t="s">
        <v>190</v>
      </c>
      <c r="D59" s="14" t="s">
        <v>155</v>
      </c>
      <c r="E59" s="14" t="s">
        <v>156</v>
      </c>
      <c r="F59" s="37">
        <v>8200</v>
      </c>
      <c r="G59" s="23">
        <v>7846908</v>
      </c>
      <c r="H59" s="23">
        <v>0.39</v>
      </c>
      <c r="J59" s="31"/>
      <c r="K59" s="31"/>
    </row>
    <row r="60" spans="2:11" s="5" customFormat="1" ht="35.25" customHeight="1" x14ac:dyDescent="0.25">
      <c r="B60" s="11" t="s">
        <v>191</v>
      </c>
      <c r="C60" s="14" t="s">
        <v>192</v>
      </c>
      <c r="D60" s="14" t="s">
        <v>193</v>
      </c>
      <c r="E60" s="14" t="s">
        <v>194</v>
      </c>
      <c r="F60" s="37">
        <v>20050</v>
      </c>
      <c r="G60" s="23">
        <v>19422836</v>
      </c>
      <c r="H60" s="23">
        <v>0.96</v>
      </c>
      <c r="J60" s="31"/>
      <c r="K60" s="31"/>
    </row>
    <row r="61" spans="2:11" s="5" customFormat="1" ht="35.25" customHeight="1" x14ac:dyDescent="0.25">
      <c r="B61" s="11" t="s">
        <v>195</v>
      </c>
      <c r="C61" s="14" t="s">
        <v>196</v>
      </c>
      <c r="D61" s="14" t="s">
        <v>197</v>
      </c>
      <c r="E61" s="14" t="s">
        <v>198</v>
      </c>
      <c r="F61" s="37">
        <v>21251</v>
      </c>
      <c r="G61" s="23">
        <v>20945410.620000001</v>
      </c>
      <c r="H61" s="23">
        <v>1.03</v>
      </c>
      <c r="J61" s="31"/>
      <c r="K61" s="31"/>
    </row>
    <row r="62" spans="2:11" s="5" customFormat="1" ht="35.25" customHeight="1" x14ac:dyDescent="0.25">
      <c r="B62" s="11" t="s">
        <v>199</v>
      </c>
      <c r="C62" s="14" t="s">
        <v>200</v>
      </c>
      <c r="D62" s="14" t="s">
        <v>201</v>
      </c>
      <c r="E62" s="14" t="s">
        <v>202</v>
      </c>
      <c r="F62" s="37">
        <v>10000</v>
      </c>
      <c r="G62" s="23">
        <v>1824000</v>
      </c>
      <c r="H62" s="23">
        <v>0.09</v>
      </c>
      <c r="J62" s="31"/>
      <c r="K62" s="31"/>
    </row>
    <row r="63" spans="2:11" s="5" customFormat="1" ht="35.25" customHeight="1" x14ac:dyDescent="0.25">
      <c r="B63" s="11" t="s">
        <v>203</v>
      </c>
      <c r="C63" s="14" t="s">
        <v>204</v>
      </c>
      <c r="D63" s="14" t="s">
        <v>167</v>
      </c>
      <c r="E63" s="14" t="s">
        <v>168</v>
      </c>
      <c r="F63" s="37">
        <v>6000</v>
      </c>
      <c r="G63" s="23">
        <v>5878500</v>
      </c>
      <c r="H63" s="23">
        <v>0.28999999999999998</v>
      </c>
      <c r="J63" s="31"/>
      <c r="K63" s="31"/>
    </row>
    <row r="64" spans="2:11" s="5" customFormat="1" ht="35.25" customHeight="1" x14ac:dyDescent="0.25">
      <c r="B64" s="11" t="s">
        <v>205</v>
      </c>
      <c r="C64" s="14" t="s">
        <v>206</v>
      </c>
      <c r="D64" s="14" t="s">
        <v>167</v>
      </c>
      <c r="E64" s="14" t="s">
        <v>168</v>
      </c>
      <c r="F64" s="37">
        <v>2732</v>
      </c>
      <c r="G64" s="23">
        <v>2150575.7599999998</v>
      </c>
      <c r="H64" s="23">
        <v>0.11</v>
      </c>
      <c r="J64" s="31"/>
      <c r="K64" s="31"/>
    </row>
    <row r="65" spans="1:15" s="5" customFormat="1" ht="35.25" customHeight="1" x14ac:dyDescent="0.25">
      <c r="B65" s="11" t="s">
        <v>207</v>
      </c>
      <c r="C65" s="14" t="s">
        <v>208</v>
      </c>
      <c r="D65" s="14" t="s">
        <v>167</v>
      </c>
      <c r="E65" s="14" t="s">
        <v>168</v>
      </c>
      <c r="F65" s="37">
        <v>2556</v>
      </c>
      <c r="G65" s="23">
        <v>2055841.92</v>
      </c>
      <c r="H65" s="23">
        <v>0.1</v>
      </c>
      <c r="J65" s="31"/>
      <c r="K65" s="31"/>
    </row>
    <row r="66" spans="1:15" s="5" customFormat="1" ht="35.25" customHeight="1" x14ac:dyDescent="0.25">
      <c r="B66" s="11" t="s">
        <v>209</v>
      </c>
      <c r="C66" s="14" t="s">
        <v>210</v>
      </c>
      <c r="D66" s="14" t="s">
        <v>211</v>
      </c>
      <c r="E66" s="14" t="s">
        <v>212</v>
      </c>
      <c r="F66" s="37">
        <v>46850</v>
      </c>
      <c r="G66" s="23">
        <v>45989365.5</v>
      </c>
      <c r="H66" s="23">
        <v>2.2599999999999998</v>
      </c>
      <c r="J66" s="31"/>
      <c r="K66" s="31"/>
    </row>
    <row r="67" spans="1:15" s="5" customFormat="1" ht="35.25" customHeight="1" x14ac:dyDescent="0.25">
      <c r="B67" s="11" t="s">
        <v>213</v>
      </c>
      <c r="C67" s="14" t="s">
        <v>214</v>
      </c>
      <c r="D67" s="14" t="s">
        <v>85</v>
      </c>
      <c r="E67" s="14" t="s">
        <v>86</v>
      </c>
      <c r="F67" s="37">
        <v>32600</v>
      </c>
      <c r="G67" s="23">
        <v>31850526</v>
      </c>
      <c r="H67" s="23">
        <v>1.57</v>
      </c>
      <c r="J67" s="31"/>
      <c r="K67" s="31"/>
    </row>
    <row r="68" spans="1:15" s="5" customFormat="1" ht="35.25" customHeight="1" x14ac:dyDescent="0.25">
      <c r="B68" s="11" t="s">
        <v>215</v>
      </c>
      <c r="C68" s="14" t="s">
        <v>216</v>
      </c>
      <c r="D68" s="14" t="s">
        <v>167</v>
      </c>
      <c r="E68" s="14" t="s">
        <v>168</v>
      </c>
      <c r="F68" s="37">
        <v>74700</v>
      </c>
      <c r="G68" s="23">
        <v>59638239</v>
      </c>
      <c r="H68" s="23">
        <v>2.94</v>
      </c>
      <c r="J68" s="31"/>
      <c r="K68" s="31"/>
    </row>
    <row r="69" spans="1:15" s="7" customFormat="1" ht="35.25" customHeight="1" x14ac:dyDescent="0.25">
      <c r="A69" s="5"/>
      <c r="B69" s="11" t="s">
        <v>217</v>
      </c>
      <c r="C69" s="14" t="s">
        <v>218</v>
      </c>
      <c r="D69" s="14" t="s">
        <v>85</v>
      </c>
      <c r="E69" s="14" t="s">
        <v>86</v>
      </c>
      <c r="F69" s="37">
        <v>47500</v>
      </c>
      <c r="G69" s="23">
        <v>46537650</v>
      </c>
      <c r="H69" s="23">
        <v>2.29</v>
      </c>
      <c r="I69" s="5"/>
      <c r="J69" s="31"/>
      <c r="K69" s="31"/>
      <c r="L69" s="5"/>
      <c r="M69" s="5"/>
      <c r="N69" s="5"/>
      <c r="O69" s="5"/>
    </row>
    <row r="70" spans="1:15" ht="35.25" customHeight="1" x14ac:dyDescent="0.25">
      <c r="A70" s="5"/>
      <c r="B70" s="11" t="s">
        <v>219</v>
      </c>
      <c r="C70" s="14" t="s">
        <v>220</v>
      </c>
      <c r="D70" s="14" t="s">
        <v>221</v>
      </c>
      <c r="E70" s="14" t="s">
        <v>222</v>
      </c>
      <c r="F70" s="37">
        <v>13541</v>
      </c>
      <c r="G70" s="23">
        <v>13123937.199999999</v>
      </c>
      <c r="H70" s="23">
        <v>0.65</v>
      </c>
      <c r="I70" s="5"/>
      <c r="J70" s="31"/>
      <c r="K70" s="31"/>
      <c r="L70" s="5"/>
      <c r="M70" s="5"/>
      <c r="N70" s="5"/>
      <c r="O70" s="5"/>
    </row>
    <row r="71" spans="1:15" ht="35.25" customHeight="1" x14ac:dyDescent="0.25">
      <c r="A71" s="5"/>
      <c r="B71" s="11" t="s">
        <v>5</v>
      </c>
      <c r="C71" s="13"/>
      <c r="D71" s="13"/>
      <c r="E71" s="13"/>
      <c r="F71" s="38"/>
      <c r="G71" s="23">
        <f>SUM($G$26:$G$70)</f>
        <v>975206173.80000007</v>
      </c>
      <c r="H71" s="23">
        <f>(G71/$O$2) *100</f>
        <v>48.026946457734759</v>
      </c>
      <c r="I71" s="5"/>
      <c r="J71" s="31"/>
      <c r="K71" s="31"/>
      <c r="L71" s="5"/>
      <c r="M71" s="5"/>
      <c r="N71" s="5"/>
      <c r="O71" s="5"/>
    </row>
    <row r="72" spans="1:15" ht="35.25" customHeight="1" x14ac:dyDescent="0.25">
      <c r="A72" s="5"/>
      <c r="B72" s="12" t="s">
        <v>27</v>
      </c>
      <c r="C72" s="16"/>
      <c r="D72" s="13"/>
      <c r="E72" s="13"/>
      <c r="F72" s="38"/>
      <c r="G72" s="23"/>
      <c r="H72" s="28"/>
      <c r="I72" s="5"/>
      <c r="J72" s="31"/>
      <c r="K72" s="31"/>
      <c r="L72" s="5"/>
      <c r="M72" s="5"/>
      <c r="N72" s="5"/>
      <c r="O72" s="5"/>
    </row>
    <row r="73" spans="1:15" ht="35.25" customHeight="1" x14ac:dyDescent="0.25">
      <c r="A73" s="5"/>
      <c r="B73" s="11" t="s">
        <v>5</v>
      </c>
      <c r="C73" s="13"/>
      <c r="D73" s="13"/>
      <c r="E73" s="13"/>
      <c r="F73" s="38"/>
      <c r="G73" s="23"/>
      <c r="H73" s="23">
        <f>(G73/$O$2) *100</f>
        <v>0</v>
      </c>
      <c r="I73" s="5"/>
      <c r="J73" s="31"/>
      <c r="K73" s="31"/>
      <c r="L73" s="5"/>
      <c r="M73" s="5"/>
      <c r="N73" s="5"/>
      <c r="O73" s="5"/>
    </row>
    <row r="74" spans="1:15" ht="35.25" customHeight="1" x14ac:dyDescent="0.25">
      <c r="A74" s="5"/>
      <c r="B74" s="10" t="s">
        <v>9</v>
      </c>
      <c r="C74" s="13"/>
      <c r="D74" s="13"/>
      <c r="E74" s="13"/>
      <c r="F74" s="38"/>
      <c r="G74" s="23"/>
      <c r="H74" s="28"/>
      <c r="I74" s="5"/>
      <c r="J74" s="31"/>
      <c r="K74" s="31"/>
      <c r="L74" s="5"/>
      <c r="M74" s="5"/>
      <c r="N74" s="5"/>
      <c r="O74" s="5"/>
    </row>
    <row r="75" spans="1:15" ht="35.25" customHeight="1" x14ac:dyDescent="0.25">
      <c r="A75" s="5"/>
      <c r="B75" s="11" t="s">
        <v>5</v>
      </c>
      <c r="C75" s="13"/>
      <c r="D75" s="13"/>
      <c r="E75" s="13"/>
      <c r="F75" s="38"/>
      <c r="G75" s="23"/>
      <c r="H75" s="23">
        <f>(G75/$O$2) *100</f>
        <v>0</v>
      </c>
      <c r="I75" s="5"/>
      <c r="J75" s="31"/>
      <c r="K75" s="31"/>
      <c r="L75" s="5"/>
      <c r="M75" s="5"/>
      <c r="N75" s="5"/>
      <c r="O75" s="5"/>
    </row>
    <row r="76" spans="1:15" ht="35.25" customHeight="1" x14ac:dyDescent="0.25">
      <c r="A76" s="5"/>
      <c r="B76" s="10" t="s">
        <v>10</v>
      </c>
      <c r="C76" s="13"/>
      <c r="D76" s="13"/>
      <c r="E76" s="13"/>
      <c r="F76" s="38"/>
      <c r="G76" s="23"/>
      <c r="H76" s="23"/>
      <c r="I76" s="5"/>
      <c r="J76" s="31"/>
      <c r="K76" s="31"/>
      <c r="L76" s="5"/>
      <c r="M76" s="5"/>
      <c r="N76" s="5"/>
      <c r="O76" s="5"/>
    </row>
    <row r="77" spans="1:15" ht="35.25" customHeight="1" x14ac:dyDescent="0.25">
      <c r="A77" s="5"/>
      <c r="B77" s="11" t="s">
        <v>5</v>
      </c>
      <c r="C77" s="13"/>
      <c r="D77" s="13"/>
      <c r="E77" s="13"/>
      <c r="F77" s="38"/>
      <c r="G77" s="23"/>
      <c r="H77" s="23">
        <f>(G77/$O$2) *100</f>
        <v>0</v>
      </c>
      <c r="I77" s="5"/>
      <c r="J77" s="31"/>
      <c r="K77" s="31"/>
      <c r="L77" s="5"/>
      <c r="M77" s="5"/>
      <c r="N77" s="5"/>
      <c r="O77" s="5"/>
    </row>
    <row r="78" spans="1:15" ht="35.25" customHeight="1" x14ac:dyDescent="0.25">
      <c r="A78" s="5"/>
      <c r="B78" s="10" t="s">
        <v>28</v>
      </c>
      <c r="C78" s="13"/>
      <c r="D78" s="13"/>
      <c r="E78" s="13"/>
      <c r="F78" s="38"/>
      <c r="G78" s="23"/>
      <c r="H78" s="28"/>
      <c r="I78" s="5"/>
      <c r="J78" s="31"/>
      <c r="K78" s="31"/>
      <c r="L78" s="5"/>
      <c r="M78" s="5"/>
      <c r="N78" s="5"/>
      <c r="O78" s="5"/>
    </row>
    <row r="79" spans="1:15" ht="35.25" customHeight="1" x14ac:dyDescent="0.25">
      <c r="A79" s="5"/>
      <c r="B79" s="11" t="s">
        <v>5</v>
      </c>
      <c r="C79" s="13"/>
      <c r="D79" s="13"/>
      <c r="E79" s="13"/>
      <c r="F79" s="38"/>
      <c r="G79" s="23"/>
      <c r="H79" s="23">
        <f>(G79/$O$2) *100</f>
        <v>0</v>
      </c>
      <c r="I79" s="5"/>
      <c r="J79" s="31"/>
      <c r="K79" s="31"/>
      <c r="L79" s="5"/>
      <c r="M79" s="5"/>
      <c r="N79" s="5"/>
      <c r="O79" s="5"/>
    </row>
    <row r="80" spans="1:15" ht="35.25" customHeight="1" x14ac:dyDescent="0.25">
      <c r="A80" s="5"/>
      <c r="B80" s="10" t="s">
        <v>32</v>
      </c>
      <c r="C80" s="13"/>
      <c r="D80" s="13"/>
      <c r="E80" s="13"/>
      <c r="F80" s="38"/>
      <c r="G80" s="23"/>
      <c r="H80" s="28"/>
      <c r="I80" s="5"/>
      <c r="J80" s="31"/>
      <c r="K80" s="31"/>
      <c r="L80" s="5"/>
      <c r="M80" s="5"/>
      <c r="N80" s="5"/>
      <c r="O80" s="5"/>
    </row>
    <row r="81" spans="1:15" ht="35.25" customHeight="1" x14ac:dyDescent="0.25">
      <c r="A81" s="5"/>
      <c r="B81" s="11" t="s">
        <v>5</v>
      </c>
      <c r="C81" s="13"/>
      <c r="D81" s="13"/>
      <c r="E81" s="13"/>
      <c r="F81" s="38"/>
      <c r="G81" s="23"/>
      <c r="H81" s="23">
        <f>(G81/$O$2) *100</f>
        <v>0</v>
      </c>
      <c r="I81" s="5"/>
      <c r="J81" s="31"/>
      <c r="K81" s="31"/>
      <c r="L81" s="5"/>
      <c r="M81" s="5"/>
      <c r="N81" s="5"/>
      <c r="O81" s="5"/>
    </row>
    <row r="82" spans="1:15" ht="35.25" customHeight="1" x14ac:dyDescent="0.25">
      <c r="A82" s="5"/>
      <c r="B82" s="12" t="s">
        <v>29</v>
      </c>
      <c r="C82" s="13"/>
      <c r="D82" s="13"/>
      <c r="E82" s="13"/>
      <c r="F82" s="38"/>
      <c r="G82" s="23"/>
      <c r="H82" s="29"/>
      <c r="I82" s="5"/>
      <c r="J82" s="31"/>
      <c r="K82" s="31"/>
      <c r="L82" s="5"/>
      <c r="M82" s="5"/>
      <c r="N82" s="5"/>
      <c r="O82" s="5"/>
    </row>
    <row r="83" spans="1:15" ht="35.25" customHeight="1" x14ac:dyDescent="0.25">
      <c r="A83" s="5"/>
      <c r="B83" s="11" t="s">
        <v>223</v>
      </c>
      <c r="C83" s="14"/>
      <c r="D83" s="14" t="s">
        <v>224</v>
      </c>
      <c r="E83" s="14" t="s">
        <v>225</v>
      </c>
      <c r="F83" s="37"/>
      <c r="G83" s="23">
        <v>3306665.24</v>
      </c>
      <c r="H83" s="23">
        <v>0.16</v>
      </c>
      <c r="I83" s="5"/>
      <c r="J83" s="31"/>
      <c r="K83" s="31"/>
      <c r="L83" s="5"/>
      <c r="M83" s="5"/>
      <c r="N83" s="5"/>
      <c r="O83" s="5"/>
    </row>
    <row r="84" spans="1:15" ht="35.25" customHeight="1" x14ac:dyDescent="0.25">
      <c r="A84" s="5"/>
      <c r="B84" s="11" t="s">
        <v>226</v>
      </c>
      <c r="C84" s="14"/>
      <c r="D84" s="14" t="s">
        <v>227</v>
      </c>
      <c r="E84" s="14" t="s">
        <v>222</v>
      </c>
      <c r="F84" s="37"/>
      <c r="G84" s="23">
        <v>152935790.31</v>
      </c>
      <c r="H84" s="23">
        <v>7.53</v>
      </c>
      <c r="I84" s="5"/>
      <c r="J84" s="31"/>
      <c r="K84" s="31"/>
      <c r="L84" s="5"/>
      <c r="M84" s="5"/>
      <c r="N84" s="5"/>
      <c r="O84" s="5"/>
    </row>
    <row r="85" spans="1:15" ht="35.25" customHeight="1" x14ac:dyDescent="0.25">
      <c r="A85" s="5"/>
      <c r="B85" s="11" t="s">
        <v>228</v>
      </c>
      <c r="C85" s="14"/>
      <c r="D85" s="14" t="s">
        <v>221</v>
      </c>
      <c r="E85" s="14" t="s">
        <v>222</v>
      </c>
      <c r="F85" s="37"/>
      <c r="G85" s="23">
        <v>83.91</v>
      </c>
      <c r="H85" s="23">
        <v>0</v>
      </c>
      <c r="I85" s="5"/>
      <c r="J85" s="31"/>
      <c r="K85" s="31"/>
      <c r="L85" s="5"/>
      <c r="M85" s="5"/>
      <c r="N85" s="5"/>
      <c r="O85" s="5"/>
    </row>
    <row r="86" spans="1:15" ht="35.25" customHeight="1" x14ac:dyDescent="0.25">
      <c r="A86" s="5"/>
      <c r="B86" s="11" t="s">
        <v>5</v>
      </c>
      <c r="C86" s="13"/>
      <c r="D86" s="13"/>
      <c r="E86" s="13"/>
      <c r="F86" s="38"/>
      <c r="G86" s="23">
        <f>SUM($G$83:$G$85)</f>
        <v>156242539.46000001</v>
      </c>
      <c r="H86" s="23">
        <f>(G86/$O$2) *100</f>
        <v>7.6946314314503672</v>
      </c>
      <c r="I86" s="5"/>
      <c r="J86" s="31"/>
      <c r="K86" s="31"/>
      <c r="L86" s="5"/>
      <c r="M86" s="5"/>
      <c r="N86" s="5"/>
      <c r="O86" s="5"/>
    </row>
    <row r="87" spans="1:15" ht="35.25" customHeight="1" x14ac:dyDescent="0.25">
      <c r="A87" s="5"/>
      <c r="B87" s="12" t="s">
        <v>30</v>
      </c>
      <c r="C87" s="13"/>
      <c r="D87" s="13"/>
      <c r="E87" s="13"/>
      <c r="F87" s="38"/>
      <c r="G87" s="23"/>
      <c r="H87" s="28"/>
      <c r="I87" s="5"/>
      <c r="J87" s="31"/>
      <c r="K87" s="31"/>
      <c r="L87" s="5"/>
      <c r="M87" s="5"/>
      <c r="N87" s="5"/>
      <c r="O87" s="5"/>
    </row>
    <row r="88" spans="1:15" ht="35.25" customHeight="1" x14ac:dyDescent="0.25">
      <c r="A88" s="5"/>
      <c r="B88" s="11" t="s">
        <v>5</v>
      </c>
      <c r="C88" s="13"/>
      <c r="D88" s="13"/>
      <c r="E88" s="13"/>
      <c r="F88" s="38"/>
      <c r="G88" s="23"/>
      <c r="H88" s="23">
        <f>(G88/$O$2) *100</f>
        <v>0</v>
      </c>
      <c r="I88" s="5"/>
      <c r="J88" s="31"/>
      <c r="K88" s="31"/>
      <c r="L88" s="5"/>
      <c r="M88" s="5"/>
      <c r="N88" s="5"/>
      <c r="O88" s="5"/>
    </row>
    <row r="89" spans="1:15" ht="35.25" customHeight="1" x14ac:dyDescent="0.25">
      <c r="A89" s="5"/>
      <c r="B89" s="10" t="s">
        <v>11</v>
      </c>
      <c r="C89" s="13"/>
      <c r="D89" s="13"/>
      <c r="E89" s="13"/>
      <c r="F89" s="38"/>
      <c r="G89" s="23"/>
      <c r="H89" s="28"/>
      <c r="I89" s="5"/>
      <c r="J89" s="31"/>
      <c r="K89" s="31"/>
      <c r="L89" s="5"/>
      <c r="M89" s="5"/>
      <c r="N89" s="5"/>
      <c r="O89" s="5"/>
    </row>
    <row r="90" spans="1:15" ht="35.25" customHeight="1" x14ac:dyDescent="0.25">
      <c r="A90" s="5"/>
      <c r="B90" s="11" t="s">
        <v>5</v>
      </c>
      <c r="C90" s="13"/>
      <c r="D90" s="13"/>
      <c r="E90" s="13"/>
      <c r="F90" s="38"/>
      <c r="G90" s="23"/>
      <c r="H90" s="23">
        <f>(G90/$O$2) *100</f>
        <v>0</v>
      </c>
      <c r="I90" s="5"/>
      <c r="J90" s="31"/>
      <c r="K90" s="31"/>
      <c r="L90" s="5"/>
      <c r="M90" s="5"/>
      <c r="N90" s="5"/>
      <c r="O90" s="5"/>
    </row>
    <row r="91" spans="1:15" ht="35.25" customHeight="1" x14ac:dyDescent="0.25">
      <c r="A91" s="5"/>
      <c r="B91" s="10" t="s">
        <v>25</v>
      </c>
      <c r="C91" s="13"/>
      <c r="D91" s="13"/>
      <c r="E91" s="13"/>
      <c r="F91" s="38"/>
      <c r="G91" s="23"/>
      <c r="H91" s="28"/>
      <c r="I91" s="5"/>
      <c r="J91" s="31"/>
      <c r="K91" s="31"/>
      <c r="L91" s="5"/>
      <c r="M91" s="5"/>
      <c r="N91" s="5"/>
      <c r="O91" s="5"/>
    </row>
    <row r="92" spans="1:15" ht="35.25" customHeight="1" x14ac:dyDescent="0.25">
      <c r="A92" s="5"/>
      <c r="B92" s="11" t="s">
        <v>229</v>
      </c>
      <c r="C92" s="14"/>
      <c r="D92" s="14" t="s">
        <v>230</v>
      </c>
      <c r="E92" s="14" t="s">
        <v>231</v>
      </c>
      <c r="F92" s="37"/>
      <c r="G92" s="23">
        <v>37820.65</v>
      </c>
      <c r="H92" s="23">
        <v>0</v>
      </c>
      <c r="I92" s="5"/>
      <c r="J92" s="31"/>
      <c r="K92" s="31"/>
      <c r="L92" s="5"/>
      <c r="M92" s="5"/>
      <c r="N92" s="5"/>
      <c r="O92" s="5"/>
    </row>
    <row r="93" spans="1:15" ht="35.25" customHeight="1" x14ac:dyDescent="0.25">
      <c r="A93" s="5"/>
      <c r="B93" s="11" t="s">
        <v>5</v>
      </c>
      <c r="C93" s="13"/>
      <c r="D93" s="13"/>
      <c r="E93" s="13"/>
      <c r="F93" s="38"/>
      <c r="G93" s="23">
        <f>SUM($G$92)</f>
        <v>37820.65</v>
      </c>
      <c r="H93" s="23">
        <f>(G93/$O$2) *100</f>
        <v>1.8625910923726824E-3</v>
      </c>
      <c r="I93" s="5"/>
      <c r="J93" s="31"/>
      <c r="K93" s="31"/>
      <c r="L93" s="5"/>
      <c r="M93" s="5"/>
      <c r="N93" s="5"/>
      <c r="O93" s="5"/>
    </row>
    <row r="94" spans="1:15" ht="35.25" customHeight="1" x14ac:dyDescent="0.25">
      <c r="A94" s="5"/>
      <c r="B94" s="10" t="s">
        <v>17</v>
      </c>
      <c r="C94" s="13"/>
      <c r="D94" s="13"/>
      <c r="E94" s="13"/>
      <c r="F94" s="38"/>
      <c r="G94" s="23"/>
      <c r="H94" s="28"/>
      <c r="I94" s="5"/>
      <c r="J94" s="31"/>
      <c r="K94" s="31"/>
      <c r="L94" s="5"/>
      <c r="M94" s="5"/>
      <c r="N94" s="5"/>
      <c r="O94" s="5"/>
    </row>
    <row r="95" spans="1:15" ht="35.25" customHeight="1" x14ac:dyDescent="0.25">
      <c r="A95" s="5"/>
      <c r="B95" s="11" t="s">
        <v>5</v>
      </c>
      <c r="C95" s="13"/>
      <c r="D95" s="13"/>
      <c r="E95" s="13"/>
      <c r="F95" s="38"/>
      <c r="G95" s="23"/>
      <c r="H95" s="23">
        <f>(G95/$O$2) *100</f>
        <v>0</v>
      </c>
      <c r="I95" s="5"/>
      <c r="J95" s="31"/>
      <c r="K95" s="31"/>
      <c r="L95" s="5"/>
      <c r="M95" s="5"/>
      <c r="N95" s="5"/>
      <c r="O95" s="5"/>
    </row>
    <row r="96" spans="1:15" ht="35.25" customHeight="1" x14ac:dyDescent="0.25">
      <c r="A96" s="5"/>
      <c r="B96" s="10" t="s">
        <v>18</v>
      </c>
      <c r="C96" s="13"/>
      <c r="D96" s="13"/>
      <c r="E96" s="13"/>
      <c r="F96" s="38"/>
      <c r="G96" s="23"/>
      <c r="H96" s="28"/>
      <c r="I96" s="5"/>
      <c r="J96" s="31"/>
      <c r="K96" s="31"/>
      <c r="L96" s="5"/>
      <c r="M96" s="5"/>
      <c r="N96" s="5"/>
      <c r="O96" s="5"/>
    </row>
    <row r="97" spans="1:15" ht="35.25" customHeight="1" x14ac:dyDescent="0.25">
      <c r="A97" s="5"/>
      <c r="B97" s="11" t="s">
        <v>5</v>
      </c>
      <c r="C97" s="13"/>
      <c r="D97" s="13"/>
      <c r="E97" s="13"/>
      <c r="F97" s="38"/>
      <c r="G97" s="23"/>
      <c r="H97" s="23">
        <f>(G97/$O$2) *100</f>
        <v>0</v>
      </c>
      <c r="I97" s="5"/>
      <c r="J97" s="31"/>
      <c r="K97" s="31"/>
      <c r="L97" s="5"/>
      <c r="M97" s="5"/>
      <c r="N97" s="5"/>
      <c r="O97" s="5"/>
    </row>
    <row r="98" spans="1:15" ht="35.25" customHeight="1" x14ac:dyDescent="0.25">
      <c r="A98" s="5"/>
      <c r="B98" s="10" t="s">
        <v>26</v>
      </c>
      <c r="C98" s="13"/>
      <c r="D98" s="13"/>
      <c r="E98" s="13"/>
      <c r="F98" s="38"/>
      <c r="G98" s="23"/>
      <c r="H98" s="28"/>
      <c r="I98" s="5"/>
      <c r="J98" s="31"/>
      <c r="K98" s="31"/>
      <c r="L98" s="5"/>
      <c r="M98" s="5"/>
      <c r="N98" s="5"/>
      <c r="O98" s="5"/>
    </row>
    <row r="99" spans="1:15" ht="35.25" customHeight="1" x14ac:dyDescent="0.25">
      <c r="A99" s="5"/>
      <c r="B99" s="11" t="s">
        <v>5</v>
      </c>
      <c r="C99" s="13"/>
      <c r="D99" s="13"/>
      <c r="E99" s="13"/>
      <c r="F99" s="38"/>
      <c r="G99" s="23"/>
      <c r="H99" s="23">
        <f>(G99/$O$2) *100</f>
        <v>0</v>
      </c>
      <c r="I99" s="5"/>
      <c r="J99" s="31"/>
      <c r="K99" s="31"/>
      <c r="L99" s="5"/>
      <c r="M99" s="5"/>
      <c r="N99" s="5"/>
      <c r="O99" s="5"/>
    </row>
    <row r="100" spans="1:15" ht="35.25" customHeight="1" x14ac:dyDescent="0.25">
      <c r="A100" s="5"/>
      <c r="B100" s="10" t="s">
        <v>22</v>
      </c>
      <c r="C100" s="13"/>
      <c r="D100" s="13"/>
      <c r="E100" s="13"/>
      <c r="F100" s="38"/>
      <c r="G100" s="23"/>
      <c r="H100" s="28"/>
      <c r="I100" s="5"/>
      <c r="J100" s="31"/>
      <c r="K100" s="31"/>
      <c r="L100" s="5"/>
      <c r="M100" s="5"/>
      <c r="N100" s="5"/>
      <c r="O100" s="5"/>
    </row>
    <row r="101" spans="1:15" ht="35.25" customHeight="1" x14ac:dyDescent="0.25">
      <c r="A101" s="5"/>
      <c r="B101" s="11" t="s">
        <v>5</v>
      </c>
      <c r="C101" s="13"/>
      <c r="D101" s="13"/>
      <c r="E101" s="13"/>
      <c r="F101" s="38"/>
      <c r="G101" s="23"/>
      <c r="H101" s="23">
        <f>(G101/$O$2) *100</f>
        <v>0</v>
      </c>
      <c r="I101" s="5"/>
      <c r="J101" s="31"/>
      <c r="K101" s="31"/>
      <c r="L101" s="5"/>
      <c r="M101" s="5"/>
      <c r="N101" s="5"/>
      <c r="O101" s="5"/>
    </row>
    <row r="102" spans="1:15" ht="35.25" customHeight="1" x14ac:dyDescent="0.25">
      <c r="A102" s="5"/>
      <c r="B102" s="10" t="s">
        <v>19</v>
      </c>
      <c r="C102" s="13"/>
      <c r="D102" s="13"/>
      <c r="E102" s="13"/>
      <c r="F102" s="38"/>
      <c r="G102" s="23"/>
      <c r="H102" s="28"/>
      <c r="I102" s="5"/>
      <c r="J102" s="31"/>
      <c r="K102" s="31"/>
      <c r="L102" s="5"/>
      <c r="M102" s="5"/>
      <c r="N102" s="5"/>
      <c r="O102" s="5"/>
    </row>
    <row r="103" spans="1:15" ht="35.25" customHeight="1" x14ac:dyDescent="0.25">
      <c r="A103" s="5"/>
      <c r="B103" s="11" t="s">
        <v>5</v>
      </c>
      <c r="C103" s="13"/>
      <c r="D103" s="13"/>
      <c r="E103" s="13"/>
      <c r="F103" s="38"/>
      <c r="G103" s="23"/>
      <c r="H103" s="23">
        <f>(G103/$O$2) *100</f>
        <v>0</v>
      </c>
      <c r="I103" s="5"/>
      <c r="J103" s="31"/>
      <c r="K103" s="31"/>
      <c r="L103" s="5"/>
      <c r="M103" s="5"/>
      <c r="N103" s="5"/>
      <c r="O103" s="5"/>
    </row>
    <row r="104" spans="1:15" ht="35.25" customHeight="1" x14ac:dyDescent="0.25">
      <c r="A104" s="5"/>
      <c r="B104" s="10" t="s">
        <v>31</v>
      </c>
      <c r="C104" s="13"/>
      <c r="D104" s="13"/>
      <c r="E104" s="13"/>
      <c r="F104" s="38"/>
      <c r="G104" s="23"/>
      <c r="H104" s="28"/>
      <c r="I104" s="5"/>
      <c r="J104" s="31"/>
      <c r="K104" s="31"/>
      <c r="L104" s="5"/>
      <c r="M104" s="5"/>
      <c r="N104" s="5"/>
      <c r="O104" s="5"/>
    </row>
    <row r="105" spans="1:15" ht="35.25" customHeight="1" x14ac:dyDescent="0.25">
      <c r="A105" s="5"/>
      <c r="B105" s="11" t="s">
        <v>5</v>
      </c>
      <c r="C105" s="13"/>
      <c r="D105" s="13"/>
      <c r="E105" s="13"/>
      <c r="F105" s="38"/>
      <c r="G105" s="23"/>
      <c r="H105" s="23">
        <f>(G105/$O$2) *100</f>
        <v>0</v>
      </c>
      <c r="I105" s="5"/>
      <c r="J105" s="31"/>
      <c r="K105" s="31"/>
      <c r="L105" s="5"/>
      <c r="M105" s="5"/>
      <c r="N105" s="5"/>
      <c r="O105" s="5"/>
    </row>
    <row r="106" spans="1:15" ht="35.25" customHeight="1" x14ac:dyDescent="0.25">
      <c r="A106" s="5"/>
      <c r="B106" s="10" t="s">
        <v>20</v>
      </c>
      <c r="C106" s="13"/>
      <c r="D106" s="13"/>
      <c r="E106" s="13"/>
      <c r="F106" s="38"/>
      <c r="G106" s="23"/>
      <c r="H106" s="28"/>
      <c r="I106" s="5"/>
      <c r="J106" s="31"/>
      <c r="K106" s="31"/>
      <c r="L106" s="5"/>
      <c r="M106" s="5"/>
      <c r="N106" s="5"/>
      <c r="O106" s="5"/>
    </row>
    <row r="107" spans="1:15" ht="35.25" customHeight="1" x14ac:dyDescent="0.25">
      <c r="A107" s="5"/>
      <c r="B107" s="11" t="s">
        <v>232</v>
      </c>
      <c r="C107" s="14"/>
      <c r="D107" s="14" t="s">
        <v>224</v>
      </c>
      <c r="E107" s="14" t="s">
        <v>225</v>
      </c>
      <c r="F107" s="37"/>
      <c r="G107" s="23">
        <v>2005.28</v>
      </c>
      <c r="H107" s="23">
        <v>0</v>
      </c>
      <c r="I107" s="5"/>
      <c r="J107" s="31"/>
      <c r="K107" s="31"/>
      <c r="L107" s="5"/>
      <c r="M107" s="5"/>
      <c r="N107" s="5"/>
      <c r="O107" s="5"/>
    </row>
    <row r="108" spans="1:15" ht="35.25" customHeight="1" x14ac:dyDescent="0.25">
      <c r="A108" s="5"/>
      <c r="B108" s="11" t="s">
        <v>5</v>
      </c>
      <c r="C108" s="13"/>
      <c r="D108" s="13"/>
      <c r="E108" s="13"/>
      <c r="F108" s="38"/>
      <c r="G108" s="23">
        <f>SUM($G$107)</f>
        <v>2005.28</v>
      </c>
      <c r="H108" s="23">
        <f>(G108/$O$2) *100</f>
        <v>9.8756014656360802E-5</v>
      </c>
      <c r="I108" s="5"/>
      <c r="J108" s="31"/>
      <c r="K108" s="31"/>
      <c r="L108" s="5"/>
      <c r="M108" s="5"/>
      <c r="N108" s="5"/>
      <c r="O108" s="5"/>
    </row>
    <row r="109" spans="1:15" ht="35.25" customHeight="1" x14ac:dyDescent="0.25">
      <c r="A109" s="5"/>
      <c r="B109" s="10" t="s">
        <v>34</v>
      </c>
      <c r="C109" s="13"/>
      <c r="D109" s="13"/>
      <c r="E109" s="13"/>
      <c r="F109" s="38"/>
      <c r="G109" s="23"/>
      <c r="H109" s="28"/>
      <c r="I109" s="5"/>
      <c r="J109" s="31"/>
      <c r="K109" s="31"/>
      <c r="L109" s="5"/>
      <c r="M109" s="5"/>
      <c r="N109" s="5"/>
      <c r="O109" s="5"/>
    </row>
    <row r="110" spans="1:15" ht="35.25" customHeight="1" x14ac:dyDescent="0.25">
      <c r="A110" s="5"/>
      <c r="B110" s="11" t="s">
        <v>5</v>
      </c>
      <c r="C110" s="13"/>
      <c r="D110" s="13"/>
      <c r="E110" s="13"/>
      <c r="F110" s="38"/>
      <c r="G110" s="23"/>
      <c r="H110" s="23">
        <f>(G110/$O$2) *100</f>
        <v>0</v>
      </c>
      <c r="I110" s="5"/>
      <c r="J110" s="31"/>
      <c r="K110" s="31"/>
      <c r="L110" s="5"/>
      <c r="M110" s="5"/>
      <c r="N110" s="5"/>
      <c r="O110" s="5"/>
    </row>
    <row r="111" spans="1:15" ht="35.25" customHeight="1" x14ac:dyDescent="0.25">
      <c r="A111" s="7"/>
      <c r="B111" s="10" t="s">
        <v>23</v>
      </c>
      <c r="C111" s="15"/>
      <c r="D111" s="15"/>
      <c r="E111" s="15"/>
      <c r="F111" s="39"/>
      <c r="G111" s="24">
        <f>G110+G108+G105+G103+G101+G99+G97+G95+G93+G90+G88+G86+G81+G79+G77+G75+G73+G71+G24+G22+G10</f>
        <v>2030539615.21</v>
      </c>
      <c r="H111" s="24">
        <v>100</v>
      </c>
      <c r="I111" s="7"/>
      <c r="J111" s="33">
        <v>2030539615.21</v>
      </c>
      <c r="K111" s="17">
        <f>ROUND(G111,2)-ROUND(J111,2)</f>
        <v>0</v>
      </c>
      <c r="L111" s="7"/>
      <c r="M111" s="7"/>
      <c r="N111" s="7"/>
      <c r="O111" s="7"/>
    </row>
    <row r="112" spans="1:15" ht="35.25" customHeight="1" x14ac:dyDescent="0.25"/>
    <row r="113" ht="35.25" customHeight="1" x14ac:dyDescent="0.25"/>
    <row r="114" ht="35.25" customHeight="1" x14ac:dyDescent="0.25"/>
    <row r="115" ht="35.25" customHeight="1" x14ac:dyDescent="0.25"/>
    <row r="116" ht="35.25" customHeight="1" x14ac:dyDescent="0.25"/>
    <row r="117" ht="35.25" customHeight="1" x14ac:dyDescent="0.25"/>
    <row r="118" ht="35.25" customHeight="1" x14ac:dyDescent="0.25"/>
    <row r="119" ht="35.25" customHeight="1" x14ac:dyDescent="0.25"/>
    <row r="120" ht="35.25" customHeight="1" x14ac:dyDescent="0.25"/>
    <row r="121" ht="35.25" customHeight="1" x14ac:dyDescent="0.25"/>
    <row r="122" ht="35.25" customHeight="1" x14ac:dyDescent="0.25"/>
    <row r="123" ht="35.25" customHeight="1" x14ac:dyDescent="0.25"/>
    <row r="124" ht="35.25" customHeight="1" x14ac:dyDescent="0.25"/>
    <row r="125" ht="35.25" customHeight="1" x14ac:dyDescent="0.25"/>
    <row r="126" ht="35.25" customHeight="1" x14ac:dyDescent="0.25"/>
    <row r="127" ht="35.25" customHeight="1" x14ac:dyDescent="0.25"/>
    <row r="128" ht="35.25" customHeight="1" x14ac:dyDescent="0.25"/>
    <row r="129" ht="35.25" customHeight="1" x14ac:dyDescent="0.25"/>
    <row r="130" ht="35.25" customHeight="1" x14ac:dyDescent="0.25"/>
    <row r="131" ht="35.25" customHeight="1" x14ac:dyDescent="0.25"/>
    <row r="132" ht="35.25" customHeight="1" x14ac:dyDescent="0.25"/>
    <row r="133" ht="35.25" customHeight="1" x14ac:dyDescent="0.25"/>
    <row r="134" ht="35.25" customHeight="1" x14ac:dyDescent="0.25"/>
    <row r="135" ht="35.25" customHeight="1" x14ac:dyDescent="0.25"/>
    <row r="136" ht="35.25" customHeight="1" x14ac:dyDescent="0.25"/>
    <row r="137" ht="35.25" customHeight="1" x14ac:dyDescent="0.25"/>
    <row r="138" ht="35.25" customHeight="1" x14ac:dyDescent="0.25"/>
    <row r="139" ht="35.25" customHeight="1" x14ac:dyDescent="0.25"/>
    <row r="140" ht="35.25" customHeight="1" x14ac:dyDescent="0.25"/>
    <row r="141" ht="35.25" customHeight="1" x14ac:dyDescent="0.25"/>
    <row r="142" ht="35.25" customHeight="1" x14ac:dyDescent="0.25"/>
    <row r="143" ht="35.25" customHeight="1" x14ac:dyDescent="0.25"/>
    <row r="144" ht="35.25" customHeight="1" x14ac:dyDescent="0.25"/>
    <row r="145" ht="35.25" customHeight="1" x14ac:dyDescent="0.25"/>
    <row r="146" ht="35.25" customHeight="1" x14ac:dyDescent="0.25"/>
    <row r="147" ht="35.25" customHeight="1" x14ac:dyDescent="0.25"/>
    <row r="148" ht="35.25" customHeight="1" x14ac:dyDescent="0.25"/>
    <row r="149" ht="35.25" customHeight="1" x14ac:dyDescent="0.25"/>
    <row r="150" ht="35.25" customHeight="1" x14ac:dyDescent="0.25"/>
    <row r="151" ht="35.25" customHeight="1" x14ac:dyDescent="0.25"/>
    <row r="152" ht="35.25" customHeight="1" x14ac:dyDescent="0.25"/>
    <row r="153" ht="35.25" customHeight="1" x14ac:dyDescent="0.25"/>
    <row r="154" ht="35.25" customHeight="1" x14ac:dyDescent="0.25"/>
    <row r="155" ht="35.25" customHeight="1" x14ac:dyDescent="0.25"/>
    <row r="156" ht="35.25" customHeight="1" x14ac:dyDescent="0.25"/>
    <row r="157" ht="35.25" customHeight="1" x14ac:dyDescent="0.25"/>
    <row r="158" ht="35.25" customHeight="1" x14ac:dyDescent="0.25"/>
    <row r="159" ht="35.25" customHeight="1" x14ac:dyDescent="0.25"/>
    <row r="160" ht="35.25" customHeight="1" x14ac:dyDescent="0.25"/>
    <row r="161" ht="35.25" customHeight="1" x14ac:dyDescent="0.25"/>
    <row r="162" ht="35.25" customHeight="1" x14ac:dyDescent="0.25"/>
    <row r="163" ht="35.25" customHeight="1" x14ac:dyDescent="0.25"/>
    <row r="164" ht="35.25" customHeight="1" x14ac:dyDescent="0.25"/>
    <row r="165" ht="35.25" customHeight="1" x14ac:dyDescent="0.25"/>
    <row r="166" ht="35.25" customHeight="1" x14ac:dyDescent="0.25"/>
    <row r="167" ht="35.25" customHeight="1" x14ac:dyDescent="0.25"/>
    <row r="168" ht="35.25" customHeight="1" x14ac:dyDescent="0.25"/>
    <row r="169" ht="35.25" customHeight="1" x14ac:dyDescent="0.25"/>
    <row r="170" ht="35.25" customHeight="1" x14ac:dyDescent="0.25"/>
    <row r="171" ht="35.25" customHeight="1" x14ac:dyDescent="0.25"/>
    <row r="172" ht="35.25" customHeight="1" x14ac:dyDescent="0.25"/>
    <row r="173" ht="35.25" customHeight="1" x14ac:dyDescent="0.25"/>
    <row r="174" ht="35.25" customHeight="1" x14ac:dyDescent="0.25"/>
    <row r="175" ht="35.25" customHeight="1" x14ac:dyDescent="0.25"/>
    <row r="176" ht="35.25" customHeight="1" x14ac:dyDescent="0.25"/>
    <row r="177" ht="35.25" customHeight="1" x14ac:dyDescent="0.25"/>
    <row r="178" ht="35.25" customHeight="1" x14ac:dyDescent="0.25"/>
    <row r="179" ht="35.25" customHeight="1" x14ac:dyDescent="0.25"/>
    <row r="180" ht="35.25" customHeight="1" x14ac:dyDescent="0.25"/>
    <row r="181" ht="35.25" customHeight="1" x14ac:dyDescent="0.25"/>
    <row r="182" ht="35.25" customHeight="1" x14ac:dyDescent="0.25"/>
    <row r="183" ht="35.25" customHeight="1" x14ac:dyDescent="0.25"/>
    <row r="184" ht="35.25" customHeight="1" x14ac:dyDescent="0.25"/>
    <row r="185" ht="35.25" customHeight="1" x14ac:dyDescent="0.25"/>
    <row r="186" ht="35.25" customHeight="1" x14ac:dyDescent="0.25"/>
    <row r="187" ht="35.25" customHeight="1" x14ac:dyDescent="0.25"/>
    <row r="188" ht="35.25" customHeight="1" x14ac:dyDescent="0.25"/>
    <row r="189" ht="35.25" customHeight="1" x14ac:dyDescent="0.25"/>
    <row r="190" ht="35.25" customHeight="1" x14ac:dyDescent="0.25"/>
    <row r="191" ht="35.25" customHeight="1" x14ac:dyDescent="0.25"/>
    <row r="192" ht="35.25" customHeight="1" x14ac:dyDescent="0.25"/>
    <row r="193" ht="35.25" customHeight="1" x14ac:dyDescent="0.25"/>
    <row r="194" ht="35.25" customHeight="1" x14ac:dyDescent="0.25"/>
    <row r="195" ht="35.25" customHeight="1" x14ac:dyDescent="0.25"/>
    <row r="196" ht="35.25" customHeight="1" x14ac:dyDescent="0.25"/>
    <row r="197" ht="35.25" customHeight="1" x14ac:dyDescent="0.25"/>
    <row r="198" ht="35.25" customHeight="1" x14ac:dyDescent="0.25"/>
    <row r="199" ht="35.25" customHeight="1" x14ac:dyDescent="0.25"/>
    <row r="200" ht="35.25" customHeight="1" x14ac:dyDescent="0.25"/>
    <row r="201" ht="35.25" customHeight="1" x14ac:dyDescent="0.25"/>
    <row r="202" ht="35.25" customHeight="1" x14ac:dyDescent="0.25"/>
    <row r="203" ht="35.25" customHeight="1" x14ac:dyDescent="0.25"/>
    <row r="204" ht="35.25" customHeight="1" x14ac:dyDescent="0.25"/>
    <row r="205" ht="35.25" customHeight="1" x14ac:dyDescent="0.25"/>
    <row r="206" ht="35.25" customHeight="1" x14ac:dyDescent="0.25"/>
    <row r="207" ht="35.25" customHeight="1" x14ac:dyDescent="0.25"/>
    <row r="208" ht="35.25" customHeight="1" x14ac:dyDescent="0.25"/>
    <row r="209" ht="35.25" customHeight="1" x14ac:dyDescent="0.25"/>
    <row r="210" ht="35.25" customHeight="1" x14ac:dyDescent="0.25"/>
    <row r="211" ht="35.25" customHeight="1" x14ac:dyDescent="0.25"/>
    <row r="212" ht="35.25" customHeight="1" x14ac:dyDescent="0.25"/>
    <row r="213" ht="35.25" customHeight="1" x14ac:dyDescent="0.25"/>
    <row r="214" ht="35.25" customHeight="1" x14ac:dyDescent="0.25"/>
    <row r="215" ht="35.25" customHeight="1" x14ac:dyDescent="0.25"/>
    <row r="216" ht="35.25" customHeight="1" x14ac:dyDescent="0.25"/>
    <row r="217" ht="35.25" customHeight="1" x14ac:dyDescent="0.25"/>
    <row r="218" ht="35.25" customHeight="1" x14ac:dyDescent="0.25"/>
    <row r="219" ht="35.25" customHeight="1" x14ac:dyDescent="0.25"/>
    <row r="220" ht="35.25" customHeight="1" x14ac:dyDescent="0.25"/>
    <row r="221" ht="35.25" customHeight="1" x14ac:dyDescent="0.25"/>
    <row r="222" ht="35.25" customHeight="1" x14ac:dyDescent="0.25"/>
    <row r="223" ht="35.25" customHeight="1" x14ac:dyDescent="0.25"/>
    <row r="224" ht="35.25" customHeight="1" x14ac:dyDescent="0.25"/>
    <row r="225" ht="35.25" customHeight="1" x14ac:dyDescent="0.25"/>
    <row r="226" ht="35.25" customHeight="1" x14ac:dyDescent="0.25"/>
    <row r="227" ht="35.25" customHeight="1" x14ac:dyDescent="0.25"/>
    <row r="228" ht="35.25" customHeight="1" x14ac:dyDescent="0.25"/>
    <row r="229" ht="35.25" customHeight="1" x14ac:dyDescent="0.25"/>
    <row r="230" ht="35.25" customHeight="1" x14ac:dyDescent="0.25"/>
    <row r="231" ht="35.25" customHeight="1" x14ac:dyDescent="0.25"/>
    <row r="232" ht="35.25" customHeight="1" x14ac:dyDescent="0.25"/>
    <row r="233" ht="35.25" customHeight="1" x14ac:dyDescent="0.25"/>
    <row r="234" ht="35.25" customHeight="1" x14ac:dyDescent="0.25"/>
    <row r="235" ht="35.25" customHeight="1" x14ac:dyDescent="0.25"/>
    <row r="236" ht="35.25" customHeight="1" x14ac:dyDescent="0.25"/>
    <row r="237" ht="35.25" customHeight="1" x14ac:dyDescent="0.25"/>
    <row r="238" ht="35.25" customHeight="1" x14ac:dyDescent="0.25"/>
    <row r="239" ht="35.25" customHeight="1" x14ac:dyDescent="0.25"/>
    <row r="240" ht="35.25" customHeight="1" x14ac:dyDescent="0.25"/>
    <row r="241" ht="35.25" customHeight="1" x14ac:dyDescent="0.25"/>
    <row r="242" ht="35.25" customHeight="1" x14ac:dyDescent="0.25"/>
    <row r="243" ht="35.25" customHeight="1" x14ac:dyDescent="0.25"/>
    <row r="244" ht="35.25" customHeight="1" x14ac:dyDescent="0.25"/>
    <row r="245" ht="35.25" customHeight="1" x14ac:dyDescent="0.25"/>
    <row r="246" ht="35.25" customHeight="1" x14ac:dyDescent="0.25"/>
    <row r="247" ht="35.25" customHeight="1" x14ac:dyDescent="0.25"/>
    <row r="248" ht="35.25" customHeight="1" x14ac:dyDescent="0.25"/>
    <row r="249" ht="35.25" customHeight="1" x14ac:dyDescent="0.25"/>
    <row r="250" ht="35.25" customHeight="1" x14ac:dyDescent="0.25"/>
    <row r="251" ht="35.25" customHeight="1" x14ac:dyDescent="0.25"/>
    <row r="252" ht="35.25" customHeight="1" x14ac:dyDescent="0.25"/>
    <row r="253" ht="35.25" customHeight="1" x14ac:dyDescent="0.25"/>
    <row r="254" ht="35.25" customHeight="1" x14ac:dyDescent="0.25"/>
    <row r="255" ht="35.25" customHeight="1" x14ac:dyDescent="0.25"/>
    <row r="256" ht="35.25" customHeight="1" x14ac:dyDescent="0.25"/>
    <row r="257" ht="35.25" customHeight="1" x14ac:dyDescent="0.25"/>
    <row r="258" ht="35.25" customHeight="1" x14ac:dyDescent="0.25"/>
    <row r="259" ht="35.25" customHeight="1" x14ac:dyDescent="0.25"/>
    <row r="260" ht="35.25" customHeight="1" x14ac:dyDescent="0.25"/>
    <row r="261" ht="35.25" customHeight="1" x14ac:dyDescent="0.25"/>
    <row r="262" ht="35.25" customHeight="1" x14ac:dyDescent="0.25"/>
    <row r="263" ht="35.25" customHeight="1" x14ac:dyDescent="0.25"/>
    <row r="264" ht="35.25" customHeight="1" x14ac:dyDescent="0.25"/>
    <row r="265" ht="35.25" customHeight="1" x14ac:dyDescent="0.25"/>
    <row r="266" ht="35.25" customHeight="1" x14ac:dyDescent="0.25"/>
    <row r="267" ht="35.25" customHeight="1" x14ac:dyDescent="0.25"/>
    <row r="268" ht="35.25" customHeight="1" x14ac:dyDescent="0.25"/>
    <row r="269" ht="35.25" customHeight="1" x14ac:dyDescent="0.25"/>
    <row r="270" ht="35.25" customHeight="1" x14ac:dyDescent="0.25"/>
    <row r="271" ht="35.25" customHeight="1" x14ac:dyDescent="0.25"/>
    <row r="272" ht="35.25" customHeight="1" x14ac:dyDescent="0.25"/>
    <row r="273" ht="35.25" customHeight="1" x14ac:dyDescent="0.25"/>
    <row r="274" ht="35.25" customHeight="1" x14ac:dyDescent="0.25"/>
    <row r="275" ht="35.25" customHeight="1" x14ac:dyDescent="0.25"/>
    <row r="276" ht="35.25" customHeight="1" x14ac:dyDescent="0.25"/>
    <row r="277" ht="35.25" customHeight="1" x14ac:dyDescent="0.25"/>
    <row r="278" ht="35.25" customHeight="1" x14ac:dyDescent="0.25"/>
    <row r="279" ht="35.25" customHeight="1" x14ac:dyDescent="0.25"/>
    <row r="280" ht="35.25" customHeight="1" x14ac:dyDescent="0.25"/>
    <row r="281" ht="35.25" customHeight="1" x14ac:dyDescent="0.25"/>
    <row r="282" ht="35.25" customHeight="1" x14ac:dyDescent="0.25"/>
    <row r="283" ht="35.25" customHeight="1" x14ac:dyDescent="0.25"/>
    <row r="284" ht="35.25" customHeight="1" x14ac:dyDescent="0.25"/>
    <row r="285" ht="35.25" customHeight="1" x14ac:dyDescent="0.25"/>
    <row r="286" ht="35.25" customHeight="1" x14ac:dyDescent="0.25"/>
    <row r="287" ht="35.25" customHeight="1" x14ac:dyDescent="0.25"/>
    <row r="288" ht="35.25" customHeight="1" x14ac:dyDescent="0.25"/>
    <row r="289" ht="35.25" customHeight="1" x14ac:dyDescent="0.25"/>
    <row r="290" ht="35.25" customHeight="1" x14ac:dyDescent="0.25"/>
    <row r="291" ht="35.25" customHeight="1" x14ac:dyDescent="0.25"/>
    <row r="292" ht="35.25" customHeight="1" x14ac:dyDescent="0.25"/>
    <row r="293" ht="35.25" customHeight="1" x14ac:dyDescent="0.25"/>
    <row r="294" ht="35.25" customHeight="1" x14ac:dyDescent="0.25"/>
    <row r="295" ht="35.25" customHeight="1" x14ac:dyDescent="0.25"/>
    <row r="296" ht="35.25" customHeight="1" x14ac:dyDescent="0.25"/>
    <row r="297" ht="35.25" customHeight="1" x14ac:dyDescent="0.25"/>
    <row r="298" ht="35.25" customHeight="1" x14ac:dyDescent="0.25"/>
    <row r="299" ht="35.25" customHeight="1" x14ac:dyDescent="0.25"/>
    <row r="300" ht="35.25" customHeight="1" x14ac:dyDescent="0.25"/>
    <row r="301" ht="35.25" customHeight="1" x14ac:dyDescent="0.25"/>
    <row r="302" ht="35.25" customHeight="1" x14ac:dyDescent="0.25"/>
    <row r="303" ht="35.25" customHeight="1" x14ac:dyDescent="0.25"/>
    <row r="304" ht="35.25" customHeight="1" x14ac:dyDescent="0.25"/>
    <row r="305" ht="35.25" customHeight="1" x14ac:dyDescent="0.25"/>
    <row r="306" ht="35.25" customHeight="1" x14ac:dyDescent="0.25"/>
    <row r="307" ht="35.25" customHeight="1" x14ac:dyDescent="0.25"/>
    <row r="308" ht="35.25" customHeight="1" x14ac:dyDescent="0.25"/>
    <row r="309" ht="35.25" customHeight="1" x14ac:dyDescent="0.25"/>
    <row r="310" ht="35.25" customHeight="1" x14ac:dyDescent="0.25"/>
    <row r="311" ht="35.25" customHeight="1" x14ac:dyDescent="0.25"/>
    <row r="312" ht="35.25" customHeight="1" x14ac:dyDescent="0.25"/>
    <row r="313" ht="35.25" customHeight="1" x14ac:dyDescent="0.25"/>
    <row r="314" ht="35.25" customHeight="1" x14ac:dyDescent="0.25"/>
    <row r="315" ht="35.25" customHeight="1" x14ac:dyDescent="0.25"/>
    <row r="316" ht="35.25" customHeight="1" x14ac:dyDescent="0.25"/>
    <row r="317" ht="35.25" customHeight="1" x14ac:dyDescent="0.25"/>
    <row r="318" ht="35.25" customHeight="1" x14ac:dyDescent="0.25"/>
    <row r="319" ht="35.25" customHeight="1" x14ac:dyDescent="0.25"/>
    <row r="320" ht="35.25" customHeight="1" x14ac:dyDescent="0.25"/>
    <row r="321" ht="35.25" customHeight="1" x14ac:dyDescent="0.25"/>
    <row r="322" ht="35.25" customHeight="1" x14ac:dyDescent="0.25"/>
    <row r="323" ht="35.25" customHeight="1" x14ac:dyDescent="0.25"/>
    <row r="324" ht="35.25" customHeight="1" x14ac:dyDescent="0.25"/>
    <row r="325" ht="35.25" customHeight="1" x14ac:dyDescent="0.25"/>
    <row r="326" ht="35.25" customHeight="1" x14ac:dyDescent="0.25"/>
    <row r="327" ht="35.25" customHeight="1" x14ac:dyDescent="0.25"/>
    <row r="328" ht="35.25" customHeight="1" x14ac:dyDescent="0.25"/>
    <row r="329" ht="35.25" customHeight="1" x14ac:dyDescent="0.25"/>
    <row r="330" ht="35.25" customHeight="1" x14ac:dyDescent="0.25"/>
    <row r="331" ht="35.25" customHeight="1" x14ac:dyDescent="0.25"/>
    <row r="332" ht="35.25" customHeight="1" x14ac:dyDescent="0.25"/>
    <row r="333" ht="35.25" customHeight="1" x14ac:dyDescent="0.25"/>
    <row r="334" ht="35.25" customHeight="1" x14ac:dyDescent="0.25"/>
    <row r="335" ht="35.25" customHeight="1" x14ac:dyDescent="0.25"/>
    <row r="336" ht="35.25" customHeight="1" x14ac:dyDescent="0.25"/>
    <row r="337" ht="35.25" customHeight="1" x14ac:dyDescent="0.25"/>
    <row r="338" ht="35.25" customHeight="1" x14ac:dyDescent="0.25"/>
    <row r="339" ht="35.25" customHeight="1" x14ac:dyDescent="0.25"/>
    <row r="340" ht="35.25" customHeight="1" x14ac:dyDescent="0.25"/>
    <row r="341" ht="35.25" customHeight="1" x14ac:dyDescent="0.25"/>
    <row r="342" ht="35.25" customHeight="1" x14ac:dyDescent="0.25"/>
    <row r="343" ht="35.25" customHeight="1" x14ac:dyDescent="0.25"/>
    <row r="344" ht="35.25" customHeight="1" x14ac:dyDescent="0.25"/>
    <row r="345" ht="35.25" customHeight="1" x14ac:dyDescent="0.25"/>
    <row r="346" ht="35.25" customHeight="1" x14ac:dyDescent="0.25"/>
    <row r="347" ht="35.25" customHeight="1" x14ac:dyDescent="0.25"/>
    <row r="348" ht="35.25" customHeight="1" x14ac:dyDescent="0.25"/>
    <row r="349" ht="35.25" customHeight="1" x14ac:dyDescent="0.25"/>
    <row r="350" ht="35.25" customHeight="1" x14ac:dyDescent="0.25"/>
    <row r="351" ht="35.25" customHeight="1" x14ac:dyDescent="0.25"/>
    <row r="352" ht="35.25" customHeight="1" x14ac:dyDescent="0.25"/>
    <row r="353" ht="35.25" customHeight="1" x14ac:dyDescent="0.25"/>
    <row r="354" ht="35.25" customHeight="1" x14ac:dyDescent="0.25"/>
    <row r="355" ht="35.25" customHeight="1" x14ac:dyDescent="0.25"/>
    <row r="356" ht="35.25" customHeight="1" x14ac:dyDescent="0.25"/>
    <row r="357" ht="35.25" customHeight="1" x14ac:dyDescent="0.25"/>
    <row r="358" ht="35.25" customHeight="1" x14ac:dyDescent="0.25"/>
    <row r="359" ht="35.25" customHeight="1" x14ac:dyDescent="0.25"/>
    <row r="360" ht="35.25" customHeight="1" x14ac:dyDescent="0.25"/>
    <row r="361" ht="35.25" customHeight="1" x14ac:dyDescent="0.25"/>
    <row r="362" ht="35.25" customHeight="1" x14ac:dyDescent="0.25"/>
    <row r="363" ht="35.25" customHeight="1" x14ac:dyDescent="0.25"/>
    <row r="364" ht="35.25" customHeight="1" x14ac:dyDescent="0.25"/>
    <row r="365" ht="35.25" customHeight="1" x14ac:dyDescent="0.25"/>
    <row r="366" ht="35.25" customHeight="1" x14ac:dyDescent="0.25"/>
    <row r="367" ht="35.25" customHeight="1" x14ac:dyDescent="0.25"/>
    <row r="368" ht="35.25" customHeight="1" x14ac:dyDescent="0.25"/>
    <row r="369" ht="35.25" customHeight="1" x14ac:dyDescent="0.25"/>
    <row r="370" ht="35.25" customHeight="1" x14ac:dyDescent="0.25"/>
    <row r="371" ht="35.25" customHeight="1" x14ac:dyDescent="0.25"/>
    <row r="372" ht="35.25" customHeight="1" x14ac:dyDescent="0.25"/>
    <row r="373" ht="35.25" customHeight="1" x14ac:dyDescent="0.25"/>
    <row r="374" ht="35.25" customHeight="1" x14ac:dyDescent="0.25"/>
    <row r="375" ht="35.25" customHeight="1" x14ac:dyDescent="0.25"/>
    <row r="376" ht="35.25" customHeight="1" x14ac:dyDescent="0.25"/>
    <row r="377" ht="35.25" customHeight="1" x14ac:dyDescent="0.25"/>
    <row r="378" ht="35.25" customHeight="1" x14ac:dyDescent="0.25"/>
    <row r="379" ht="35.25" customHeight="1" x14ac:dyDescent="0.25"/>
    <row r="380" ht="35.25" customHeight="1" x14ac:dyDescent="0.25"/>
    <row r="381" ht="35.25" customHeight="1" x14ac:dyDescent="0.25"/>
    <row r="382" ht="35.25" customHeight="1" x14ac:dyDescent="0.25"/>
    <row r="383" ht="35.25" customHeight="1" x14ac:dyDescent="0.25"/>
    <row r="384" ht="35.25" customHeight="1" x14ac:dyDescent="0.25"/>
    <row r="385" ht="35.25" customHeight="1" x14ac:dyDescent="0.25"/>
    <row r="386" ht="35.25" customHeight="1" x14ac:dyDescent="0.25"/>
    <row r="387" ht="35.25" customHeight="1" x14ac:dyDescent="0.25"/>
    <row r="388" ht="35.25" customHeight="1" x14ac:dyDescent="0.25"/>
    <row r="389" ht="35.25" customHeight="1" x14ac:dyDescent="0.25"/>
    <row r="390" ht="35.25" customHeight="1" x14ac:dyDescent="0.25"/>
    <row r="391" ht="35.25" customHeight="1" x14ac:dyDescent="0.25"/>
    <row r="392" ht="35.25" customHeight="1" x14ac:dyDescent="0.25"/>
    <row r="393" ht="35.25" customHeight="1" x14ac:dyDescent="0.25"/>
    <row r="394" ht="35.25" customHeight="1" x14ac:dyDescent="0.25"/>
    <row r="395" ht="35.25" customHeight="1" x14ac:dyDescent="0.25"/>
    <row r="396" ht="35.25" customHeight="1" x14ac:dyDescent="0.25"/>
    <row r="397" ht="35.25" customHeight="1" x14ac:dyDescent="0.25"/>
    <row r="398" ht="35.25" customHeight="1" x14ac:dyDescent="0.25"/>
    <row r="399" ht="35.25" customHeight="1" x14ac:dyDescent="0.25"/>
    <row r="400" ht="35.25" customHeight="1" x14ac:dyDescent="0.25"/>
    <row r="401" ht="35.25" customHeight="1" x14ac:dyDescent="0.25"/>
    <row r="402" ht="35.25" customHeight="1" x14ac:dyDescent="0.25"/>
    <row r="403" ht="35.25" customHeight="1" x14ac:dyDescent="0.25"/>
    <row r="404" ht="35.25" customHeight="1" x14ac:dyDescent="0.25"/>
    <row r="405" ht="35.25" customHeight="1" x14ac:dyDescent="0.25"/>
    <row r="406" ht="35.25" customHeight="1" x14ac:dyDescent="0.25"/>
    <row r="407" ht="35.25" customHeight="1" x14ac:dyDescent="0.25"/>
    <row r="408" ht="35.25" customHeight="1" x14ac:dyDescent="0.25"/>
    <row r="409" ht="35.25" customHeight="1" x14ac:dyDescent="0.25"/>
    <row r="410" ht="35.25" customHeight="1" x14ac:dyDescent="0.25"/>
    <row r="411" ht="35.25" customHeight="1" x14ac:dyDescent="0.25"/>
    <row r="412" ht="35.25" customHeight="1" x14ac:dyDescent="0.25"/>
    <row r="413" ht="35.25" customHeight="1" x14ac:dyDescent="0.25"/>
    <row r="414" ht="35.25" customHeight="1" x14ac:dyDescent="0.25"/>
    <row r="415" ht="35.25" customHeight="1" x14ac:dyDescent="0.25"/>
    <row r="416" ht="35.25" customHeight="1" x14ac:dyDescent="0.25"/>
    <row r="417" ht="35.25" customHeight="1" x14ac:dyDescent="0.25"/>
    <row r="418" ht="35.25" customHeight="1" x14ac:dyDescent="0.25"/>
    <row r="419" ht="35.25" customHeight="1" x14ac:dyDescent="0.25"/>
    <row r="420" ht="35.25" customHeight="1" x14ac:dyDescent="0.25"/>
    <row r="421" ht="35.25" customHeight="1" x14ac:dyDescent="0.25"/>
    <row r="422" ht="35.25" customHeight="1" x14ac:dyDescent="0.25"/>
    <row r="423" ht="35.25" customHeight="1" x14ac:dyDescent="0.25"/>
    <row r="424" ht="35.25" customHeight="1" x14ac:dyDescent="0.25"/>
    <row r="425" ht="35.25" customHeight="1" x14ac:dyDescent="0.25"/>
    <row r="426" ht="35.25" customHeight="1" x14ac:dyDescent="0.25"/>
    <row r="427" ht="35.25" customHeight="1" x14ac:dyDescent="0.25"/>
    <row r="428" ht="35.25" customHeight="1" x14ac:dyDescent="0.25"/>
    <row r="429" ht="35.25" customHeight="1" x14ac:dyDescent="0.25"/>
    <row r="430" ht="35.25" customHeight="1" x14ac:dyDescent="0.25"/>
    <row r="431" ht="35.25" customHeight="1" x14ac:dyDescent="0.25"/>
    <row r="432" ht="35.25" customHeight="1" x14ac:dyDescent="0.25"/>
    <row r="433" ht="35.25" customHeight="1" x14ac:dyDescent="0.25"/>
    <row r="434" ht="35.25" customHeight="1" x14ac:dyDescent="0.25"/>
    <row r="435" ht="35.25" customHeight="1" x14ac:dyDescent="0.25"/>
    <row r="436" ht="35.25" customHeight="1" x14ac:dyDescent="0.25"/>
    <row r="437" ht="35.25" customHeight="1" x14ac:dyDescent="0.25"/>
    <row r="438" ht="35.25" customHeight="1" x14ac:dyDescent="0.25"/>
    <row r="439" ht="35.25" customHeight="1" x14ac:dyDescent="0.25"/>
    <row r="440" ht="35.25" customHeight="1" x14ac:dyDescent="0.25"/>
    <row r="441" ht="35.25" customHeight="1" x14ac:dyDescent="0.25"/>
    <row r="442" ht="35.25" customHeight="1" x14ac:dyDescent="0.25"/>
    <row r="443" ht="35.25" customHeight="1" x14ac:dyDescent="0.25"/>
    <row r="444" ht="35.25" customHeight="1" x14ac:dyDescent="0.25"/>
    <row r="445" ht="35.25" customHeight="1" x14ac:dyDescent="0.25"/>
    <row r="446" ht="35.25" customHeight="1" x14ac:dyDescent="0.25"/>
    <row r="447" ht="35.25" customHeight="1" x14ac:dyDescent="0.25"/>
    <row r="448" ht="35.25" customHeight="1" x14ac:dyDescent="0.25"/>
    <row r="449" ht="35.25" customHeight="1" x14ac:dyDescent="0.25"/>
    <row r="450" ht="35.25" customHeight="1" x14ac:dyDescent="0.25"/>
    <row r="451" ht="35.25" customHeight="1" x14ac:dyDescent="0.25"/>
    <row r="452" ht="35.25" customHeight="1" x14ac:dyDescent="0.25"/>
    <row r="453" ht="35.25" customHeight="1" x14ac:dyDescent="0.25"/>
    <row r="454" ht="35.25" customHeight="1" x14ac:dyDescent="0.25"/>
    <row r="455" ht="35.25" customHeight="1" x14ac:dyDescent="0.25"/>
    <row r="456" ht="35.25" customHeight="1" x14ac:dyDescent="0.25"/>
    <row r="457" ht="35.25" customHeight="1" x14ac:dyDescent="0.25"/>
    <row r="458" ht="35.25" customHeight="1" x14ac:dyDescent="0.25"/>
    <row r="459" ht="35.25" customHeight="1" x14ac:dyDescent="0.25"/>
    <row r="460" ht="35.25" customHeight="1" x14ac:dyDescent="0.25"/>
    <row r="461" ht="35.25" customHeight="1" x14ac:dyDescent="0.25"/>
    <row r="462" ht="35.25" customHeight="1" x14ac:dyDescent="0.25"/>
    <row r="463" ht="35.25" customHeight="1" x14ac:dyDescent="0.25"/>
    <row r="464" ht="35.25" customHeight="1" x14ac:dyDescent="0.25"/>
    <row r="465" ht="35.25" customHeight="1" x14ac:dyDescent="0.25"/>
    <row r="466" ht="35.25" customHeight="1" x14ac:dyDescent="0.25"/>
    <row r="467" ht="35.25" customHeight="1" x14ac:dyDescent="0.25"/>
    <row r="468" ht="35.25" customHeight="1" x14ac:dyDescent="0.25"/>
    <row r="469" ht="35.25" customHeight="1" x14ac:dyDescent="0.25"/>
    <row r="470" ht="35.25" customHeight="1" x14ac:dyDescent="0.25"/>
    <row r="471" ht="35.25" customHeight="1" x14ac:dyDescent="0.25"/>
    <row r="472" ht="35.25" customHeight="1" x14ac:dyDescent="0.25"/>
    <row r="473" ht="35.25" customHeight="1" x14ac:dyDescent="0.25"/>
    <row r="474" ht="35.25" customHeight="1" x14ac:dyDescent="0.25"/>
    <row r="475" ht="35.25" customHeight="1" x14ac:dyDescent="0.25"/>
    <row r="476" ht="35.25" customHeight="1" x14ac:dyDescent="0.25"/>
    <row r="477" ht="35.25" customHeight="1" x14ac:dyDescent="0.25"/>
    <row r="478" ht="35.25" customHeight="1" x14ac:dyDescent="0.25"/>
    <row r="479" ht="35.25" customHeight="1" x14ac:dyDescent="0.25"/>
    <row r="480" ht="35.25" customHeight="1" x14ac:dyDescent="0.25"/>
    <row r="481" ht="35.25" customHeight="1" x14ac:dyDescent="0.25"/>
    <row r="482" ht="35.25" customHeight="1" x14ac:dyDescent="0.25"/>
    <row r="483" ht="35.25" customHeight="1" x14ac:dyDescent="0.25"/>
    <row r="484" ht="35.25" customHeight="1" x14ac:dyDescent="0.25"/>
    <row r="485" ht="35.25" customHeight="1" x14ac:dyDescent="0.25"/>
    <row r="486" ht="35.25" customHeight="1" x14ac:dyDescent="0.25"/>
    <row r="487" ht="35.25" customHeight="1" x14ac:dyDescent="0.25"/>
    <row r="488" ht="35.25" customHeight="1" x14ac:dyDescent="0.25"/>
    <row r="489" ht="35.25" customHeight="1" x14ac:dyDescent="0.25"/>
    <row r="490" ht="35.25" customHeight="1" x14ac:dyDescent="0.25"/>
    <row r="491" ht="35.25" customHeight="1" x14ac:dyDescent="0.25"/>
    <row r="492" ht="35.25" customHeight="1" x14ac:dyDescent="0.25"/>
    <row r="493" ht="35.25" customHeight="1" x14ac:dyDescent="0.25"/>
    <row r="494" ht="35.25" customHeight="1" x14ac:dyDescent="0.25"/>
    <row r="495" ht="35.25" customHeight="1" x14ac:dyDescent="0.25"/>
    <row r="496" ht="35.25" customHeight="1" x14ac:dyDescent="0.25"/>
    <row r="497" ht="35.25" customHeight="1" x14ac:dyDescent="0.25"/>
    <row r="498" ht="35.25" customHeight="1" x14ac:dyDescent="0.25"/>
    <row r="499" ht="35.25" customHeight="1" x14ac:dyDescent="0.25"/>
    <row r="500" ht="35.25" customHeight="1" x14ac:dyDescent="0.25"/>
    <row r="501" ht="35.25" customHeight="1" x14ac:dyDescent="0.25"/>
    <row r="502" ht="35.25" customHeight="1" x14ac:dyDescent="0.25"/>
    <row r="503" ht="35.25" customHeight="1" x14ac:dyDescent="0.25"/>
    <row r="504" ht="35.25" customHeight="1" x14ac:dyDescent="0.25"/>
    <row r="505" ht="35.25" customHeight="1" x14ac:dyDescent="0.25"/>
    <row r="506" ht="35.25" customHeight="1" x14ac:dyDescent="0.25"/>
    <row r="507" ht="35.25" customHeight="1" x14ac:dyDescent="0.25"/>
    <row r="508" ht="35.25" customHeight="1" x14ac:dyDescent="0.25"/>
    <row r="509" ht="35.25" customHeight="1" x14ac:dyDescent="0.25"/>
    <row r="510" ht="35.25" customHeight="1" x14ac:dyDescent="0.25"/>
    <row r="511" ht="35.25" customHeight="1" x14ac:dyDescent="0.25"/>
    <row r="512" ht="35.25" customHeight="1" x14ac:dyDescent="0.25"/>
    <row r="513" ht="35.25" customHeight="1" x14ac:dyDescent="0.25"/>
    <row r="514" ht="35.25" customHeight="1" x14ac:dyDescent="0.25"/>
    <row r="515" ht="35.25" customHeight="1" x14ac:dyDescent="0.25"/>
    <row r="516" ht="35.25" customHeight="1" x14ac:dyDescent="0.25"/>
    <row r="517" ht="35.25" customHeight="1" x14ac:dyDescent="0.25"/>
    <row r="518" ht="35.25" customHeight="1" x14ac:dyDescent="0.25"/>
    <row r="519" ht="35.25" customHeight="1" x14ac:dyDescent="0.25"/>
    <row r="520" ht="35.25" customHeight="1" x14ac:dyDescent="0.25"/>
    <row r="521" ht="35.25" customHeight="1" x14ac:dyDescent="0.25"/>
    <row r="522" ht="35.25" customHeight="1" x14ac:dyDescent="0.25"/>
    <row r="523" ht="35.25" customHeight="1" x14ac:dyDescent="0.25"/>
    <row r="524" ht="35.25" customHeight="1" x14ac:dyDescent="0.25"/>
    <row r="525" ht="35.25" customHeight="1" x14ac:dyDescent="0.25"/>
    <row r="526" ht="35.25" customHeight="1" x14ac:dyDescent="0.25"/>
    <row r="527" ht="35.25" customHeight="1" x14ac:dyDescent="0.25"/>
    <row r="528" ht="35.25" customHeight="1" x14ac:dyDescent="0.25"/>
    <row r="529" ht="35.25" customHeight="1" x14ac:dyDescent="0.25"/>
    <row r="530" ht="35.25" customHeight="1" x14ac:dyDescent="0.25"/>
    <row r="531" ht="35.25" customHeight="1" x14ac:dyDescent="0.25"/>
    <row r="532" ht="35.25" customHeight="1" x14ac:dyDescent="0.25"/>
    <row r="533" ht="35.25" customHeight="1" x14ac:dyDescent="0.25"/>
    <row r="534" ht="35.25" customHeight="1" x14ac:dyDescent="0.25"/>
    <row r="535" ht="35.25" customHeight="1" x14ac:dyDescent="0.25"/>
    <row r="536" ht="35.25" customHeight="1" x14ac:dyDescent="0.25"/>
    <row r="537" ht="35.25" customHeight="1" x14ac:dyDescent="0.25"/>
    <row r="538" ht="35.25" customHeight="1" x14ac:dyDescent="0.25"/>
    <row r="539" ht="35.25" customHeight="1" x14ac:dyDescent="0.25"/>
    <row r="540" ht="35.25" customHeight="1" x14ac:dyDescent="0.25"/>
    <row r="541" ht="35.25" customHeight="1" x14ac:dyDescent="0.25"/>
    <row r="542" ht="35.25" customHeight="1" x14ac:dyDescent="0.25"/>
    <row r="543" ht="35.25" customHeight="1" x14ac:dyDescent="0.25"/>
    <row r="544" ht="35.25" customHeight="1" x14ac:dyDescent="0.25"/>
    <row r="545" ht="35.25" customHeight="1" x14ac:dyDescent="0.25"/>
    <row r="546" ht="35.25" customHeight="1" x14ac:dyDescent="0.25"/>
    <row r="547" ht="35.25" customHeight="1" x14ac:dyDescent="0.25"/>
    <row r="548" ht="35.25" customHeight="1" x14ac:dyDescent="0.25"/>
    <row r="549" ht="35.25" customHeight="1" x14ac:dyDescent="0.25"/>
    <row r="550" ht="35.25" customHeight="1" x14ac:dyDescent="0.25"/>
    <row r="551" ht="35.25" customHeight="1" x14ac:dyDescent="0.25"/>
    <row r="552" ht="35.25" customHeight="1" x14ac:dyDescent="0.25"/>
    <row r="553" ht="35.25" customHeight="1" x14ac:dyDescent="0.25"/>
    <row r="554" ht="35.25" customHeight="1" x14ac:dyDescent="0.25"/>
    <row r="555" ht="35.25" customHeight="1" x14ac:dyDescent="0.25"/>
    <row r="556" ht="35.25" customHeight="1" x14ac:dyDescent="0.25"/>
    <row r="557" ht="35.25" customHeight="1" x14ac:dyDescent="0.25"/>
    <row r="558" ht="35.25" customHeight="1" x14ac:dyDescent="0.25"/>
    <row r="559" ht="35.25" customHeight="1" x14ac:dyDescent="0.25"/>
    <row r="560" ht="35.25" customHeight="1" x14ac:dyDescent="0.25"/>
    <row r="561" ht="35.25" customHeight="1" x14ac:dyDescent="0.25"/>
    <row r="562" ht="35.25" customHeight="1" x14ac:dyDescent="0.25"/>
    <row r="563" ht="35.25" customHeight="1" x14ac:dyDescent="0.25"/>
    <row r="564" ht="35.25" customHeight="1" x14ac:dyDescent="0.25"/>
    <row r="565" ht="35.25" customHeight="1" x14ac:dyDescent="0.25"/>
    <row r="566" ht="35.25" customHeight="1" x14ac:dyDescent="0.25"/>
    <row r="567" ht="35.25" customHeight="1" x14ac:dyDescent="0.25"/>
    <row r="568" ht="35.25" customHeight="1" x14ac:dyDescent="0.25"/>
    <row r="569" ht="35.25" customHeight="1" x14ac:dyDescent="0.25"/>
    <row r="570" ht="35.25" customHeight="1" x14ac:dyDescent="0.25"/>
    <row r="571" ht="35.25" customHeight="1" x14ac:dyDescent="0.25"/>
    <row r="572" ht="35.25" customHeight="1" x14ac:dyDescent="0.25"/>
    <row r="573" ht="35.25" customHeight="1" x14ac:dyDescent="0.25"/>
    <row r="574" ht="35.25" customHeight="1" x14ac:dyDescent="0.25"/>
    <row r="575" ht="35.25" customHeight="1" x14ac:dyDescent="0.25"/>
    <row r="576" ht="35.25" customHeight="1" x14ac:dyDescent="0.25"/>
    <row r="577" ht="35.25" customHeight="1" x14ac:dyDescent="0.25"/>
    <row r="578" ht="35.25" customHeight="1" x14ac:dyDescent="0.25"/>
    <row r="579" ht="35.25" customHeight="1" x14ac:dyDescent="0.25"/>
    <row r="580" ht="35.25" customHeight="1" x14ac:dyDescent="0.25"/>
    <row r="581" ht="35.25" customHeight="1" x14ac:dyDescent="0.25"/>
    <row r="582" ht="35.25" customHeight="1" x14ac:dyDescent="0.25"/>
    <row r="583" ht="35.25" customHeight="1" x14ac:dyDescent="0.25"/>
    <row r="584" ht="35.25" customHeight="1" x14ac:dyDescent="0.25"/>
    <row r="585" ht="35.25" customHeight="1" x14ac:dyDescent="0.25"/>
    <row r="586" ht="35.25" customHeight="1" x14ac:dyDescent="0.25"/>
    <row r="587" ht="35.25" customHeight="1" x14ac:dyDescent="0.25"/>
    <row r="588" ht="35.25" customHeight="1" x14ac:dyDescent="0.25"/>
    <row r="589" ht="35.25" customHeight="1" x14ac:dyDescent="0.25"/>
    <row r="590" ht="35.25" customHeight="1" x14ac:dyDescent="0.25"/>
    <row r="591" ht="35.25" customHeight="1" x14ac:dyDescent="0.25"/>
    <row r="592" ht="35.25" customHeight="1" x14ac:dyDescent="0.25"/>
    <row r="593" ht="35.25" customHeight="1" x14ac:dyDescent="0.25"/>
    <row r="594" ht="35.25" customHeight="1" x14ac:dyDescent="0.25"/>
    <row r="595" ht="35.25" customHeight="1" x14ac:dyDescent="0.25"/>
    <row r="596" ht="35.25" customHeight="1" x14ac:dyDescent="0.25"/>
    <row r="597" ht="35.25" customHeight="1" x14ac:dyDescent="0.25"/>
    <row r="598" ht="35.25" customHeight="1" x14ac:dyDescent="0.25"/>
    <row r="599" ht="35.25" customHeight="1" x14ac:dyDescent="0.25"/>
    <row r="600" ht="35.25" customHeight="1" x14ac:dyDescent="0.25"/>
    <row r="601" ht="35.25" customHeight="1" x14ac:dyDescent="0.25"/>
    <row r="602" ht="35.25" customHeight="1" x14ac:dyDescent="0.25"/>
    <row r="603" ht="35.25" customHeight="1" x14ac:dyDescent="0.25"/>
    <row r="604" ht="35.25" customHeight="1" x14ac:dyDescent="0.25"/>
    <row r="605" ht="35.25" customHeight="1" x14ac:dyDescent="0.25"/>
    <row r="606" ht="35.25" customHeight="1" x14ac:dyDescent="0.25"/>
    <row r="607" ht="35.25" customHeight="1" x14ac:dyDescent="0.25"/>
    <row r="608" ht="35.25" customHeight="1" x14ac:dyDescent="0.25"/>
    <row r="609" ht="35.25" customHeight="1" x14ac:dyDescent="0.25"/>
    <row r="610" ht="35.25" customHeight="1" x14ac:dyDescent="0.25"/>
    <row r="611" ht="35.25" customHeight="1" x14ac:dyDescent="0.25"/>
    <row r="612" ht="35.25" customHeight="1" x14ac:dyDescent="0.25"/>
    <row r="613" ht="35.25" customHeight="1" x14ac:dyDescent="0.25"/>
    <row r="614" ht="35.25" customHeight="1" x14ac:dyDescent="0.25"/>
    <row r="615" ht="35.25" customHeight="1" x14ac:dyDescent="0.25"/>
    <row r="616" ht="35.25" customHeight="1" x14ac:dyDescent="0.25"/>
    <row r="617" ht="35.25" customHeight="1" x14ac:dyDescent="0.25"/>
    <row r="618" ht="35.25" customHeight="1" x14ac:dyDescent="0.25"/>
    <row r="619" ht="35.25" customHeight="1" x14ac:dyDescent="0.25"/>
    <row r="620" ht="35.25" customHeight="1" x14ac:dyDescent="0.25"/>
    <row r="621" ht="35.25" customHeight="1" x14ac:dyDescent="0.25"/>
    <row r="622" ht="35.25" customHeight="1" x14ac:dyDescent="0.25"/>
    <row r="623" ht="35.25" customHeight="1" x14ac:dyDescent="0.25"/>
    <row r="624" ht="35.25" customHeight="1" x14ac:dyDescent="0.25"/>
    <row r="625" ht="35.25" customHeight="1" x14ac:dyDescent="0.25"/>
    <row r="626" ht="35.25" customHeight="1" x14ac:dyDescent="0.25"/>
    <row r="627" ht="35.25" customHeight="1" x14ac:dyDescent="0.25"/>
    <row r="628" ht="35.25" customHeight="1" x14ac:dyDescent="0.25"/>
    <row r="629" ht="35.25" customHeight="1" x14ac:dyDescent="0.25"/>
    <row r="630" ht="35.25" customHeight="1" x14ac:dyDescent="0.25"/>
    <row r="631" ht="35.25" customHeight="1" x14ac:dyDescent="0.25"/>
    <row r="632" ht="35.25" customHeight="1" x14ac:dyDescent="0.25"/>
    <row r="633" ht="35.25" customHeight="1" x14ac:dyDescent="0.25"/>
    <row r="634" ht="35.25" customHeight="1" x14ac:dyDescent="0.25"/>
    <row r="635" ht="35.25" customHeight="1" x14ac:dyDescent="0.25"/>
    <row r="636" ht="35.25" customHeight="1" x14ac:dyDescent="0.25"/>
  </sheetData>
  <mergeCells count="2">
    <mergeCell ref="B2:H2"/>
    <mergeCell ref="B3:H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22</vt:i4>
      </vt:variant>
    </vt:vector>
  </HeadingPairs>
  <TitlesOfParts>
    <vt:vector size="23" baseType="lpstr">
      <vt:lpstr>Состав портфеля</vt:lpstr>
      <vt:lpstr>Report06</vt:lpstr>
      <vt:lpstr>Report07</vt:lpstr>
      <vt:lpstr>Report08</vt:lpstr>
      <vt:lpstr>Report09</vt:lpstr>
      <vt:lpstr>Report10</vt:lpstr>
      <vt:lpstr>Report11</vt:lpstr>
      <vt:lpstr>Report12</vt:lpstr>
      <vt:lpstr>Report13</vt:lpstr>
      <vt:lpstr>Report14</vt:lpstr>
      <vt:lpstr>Report15</vt:lpstr>
      <vt:lpstr>Report16</vt:lpstr>
      <vt:lpstr>Report17</vt:lpstr>
      <vt:lpstr>Report18</vt:lpstr>
      <vt:lpstr>Report19</vt:lpstr>
      <vt:lpstr>Report20</vt:lpstr>
      <vt:lpstr>Report21</vt:lpstr>
      <vt:lpstr>Report22</vt:lpstr>
      <vt:lpstr>Report23</vt:lpstr>
      <vt:lpstr>Report24</vt:lpstr>
      <vt:lpstr>Report25</vt:lpstr>
      <vt:lpstr>Report26</vt:lpstr>
      <vt:lpstr>Report27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Симакин Никита Михайлович</dc:creator>
  <cp:lastModifiedBy>Гололобова Ирина Юрьевна</cp:lastModifiedBy>
  <cp:lastPrinted>2018-07-12T14:19:43Z</cp:lastPrinted>
  <dcterms:created xsi:type="dcterms:W3CDTF">2013-06-06T06:49:48Z</dcterms:created>
  <dcterms:modified xsi:type="dcterms:W3CDTF">2025-02-24T11:37:11Z</dcterms:modified>
</cp:coreProperties>
</file>