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5-16_портфели\"/>
    </mc:Choice>
  </mc:AlternateContent>
  <xr:revisionPtr revIDLastSave="0" documentId="8_{114B7F1E-6B90-4A08-9C74-455DA5D6ED0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портфеля'!$A$17:$O$29</definedName>
    <definedName name="Report08">'Состав портфеля'!$A$31:$O$31</definedName>
    <definedName name="Report09">'Состав портфеля'!$A$33:$O$73</definedName>
    <definedName name="Report10">'Состав портфеля'!$A$75:$O$75</definedName>
    <definedName name="Report11">'Состав портфеля'!$A$77:$O$77</definedName>
    <definedName name="Report12">'Состав портфеля'!$A$79:$O$79</definedName>
    <definedName name="Report13">'Состав портфеля'!$A$81:$O$81</definedName>
    <definedName name="Report14">'Состав портфеля'!$A$83:$O$83</definedName>
    <definedName name="Report15">'Состав портфеля'!$A$85:$O$88</definedName>
    <definedName name="Report16">'Состав портфеля'!$A$90:$O$91</definedName>
    <definedName name="Report17">'Состав портфеля'!$A$93:$O$93</definedName>
    <definedName name="Report18">'Состав портфеля'!$A$95:$O$96</definedName>
    <definedName name="Report19">'Состав портфеля'!$A$98:$O$98</definedName>
    <definedName name="Report20">'Состав портфеля'!$A$100:$O$100</definedName>
    <definedName name="Report21">'Состав портфеля'!$A$102:$O$102</definedName>
    <definedName name="Report22">'Состав портфеля'!$A$104:$O$104</definedName>
    <definedName name="Report23">'Состав портфеля'!$A$106:$O$106</definedName>
    <definedName name="Report24">'Состав портфеля'!$A$108:$O$108</definedName>
    <definedName name="Report25">'Состав портфеля'!$A$110:$O$111</definedName>
    <definedName name="Report26">'Состав портфеля'!$A$113:$O$113</definedName>
    <definedName name="Report27">'Состав портфеля'!$A$114:$K$114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4" i="12" l="1"/>
  <c r="K114" i="12" s="1"/>
  <c r="G111" i="12"/>
  <c r="G96" i="12"/>
  <c r="G91" i="12"/>
  <c r="G88" i="12"/>
  <c r="G73" i="12"/>
  <c r="G29" i="12"/>
  <c r="G15" i="12"/>
  <c r="B5" i="9"/>
  <c r="B3" i="12" l="1"/>
  <c r="O1" i="12" l="1"/>
  <c r="O2" i="12" l="1"/>
  <c r="H113" i="12" s="1"/>
  <c r="H108" i="12" l="1"/>
  <c r="H111" i="12"/>
  <c r="H104" i="12"/>
  <c r="H106" i="12"/>
  <c r="H100" i="12"/>
  <c r="H102" i="12"/>
  <c r="H96" i="12"/>
  <c r="H98" i="12"/>
  <c r="H91" i="12"/>
  <c r="H93" i="12"/>
  <c r="H83" i="12"/>
  <c r="H88" i="12"/>
  <c r="H79" i="12"/>
  <c r="H81" i="12"/>
  <c r="H75" i="12"/>
  <c r="H77" i="12"/>
  <c r="H31" i="12"/>
  <c r="H73" i="12"/>
  <c r="H15" i="12"/>
  <c r="H29" i="12"/>
  <c r="B2" i="12"/>
</calcChain>
</file>

<file path=xl/sharedStrings.xml><?xml version="1.0" encoding="utf-8"?>
<sst xmlns="http://schemas.openxmlformats.org/spreadsheetml/2006/main" count="325" uniqueCount="242">
  <si>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</si>
  <si>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</si>
  <si>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</si>
  <si>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</si>
  <si>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</si>
  <si>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</si>
  <si>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</si>
  <si>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</si>
  <si>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</si>
  <si>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</si>
  <si>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</si>
  <si>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</si>
  <si>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</si>
  <si>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</si>
  <si>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</si>
  <si>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</si>
  <si>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</si>
  <si>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</si>
  <si>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</si>
  <si>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</si>
  <si>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</si>
  <si>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</si>
  <si>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</si>
  <si>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</si>
  <si>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</si>
  <si>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</si>
  <si>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</si>
  <si>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</si>
  <si>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</si>
  <si>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</si>
  <si>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</si>
  <si>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</si>
  <si>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</si>
  <si>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</si>
  <si>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</si>
  <si>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</si>
  <si>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</si>
  <si>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</si>
  <si>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</si>
  <si>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</si>
  <si>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</si>
  <si>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</si>
  <si>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</si>
  <si>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29.02.2024</t>
  </si>
  <si>
    <t>Report28</t>
  </si>
  <si>
    <t>Акционерное общество "Негосударственный пенсионный фонд "Авиаполис"</t>
  </si>
  <si>
    <t>Report29</t>
  </si>
  <si>
    <t>26212RMFS</t>
  </si>
  <si>
    <t>RU000A0JTK38</t>
  </si>
  <si>
    <t>Министерство финансов Российской Федерации</t>
  </si>
  <si>
    <t>1037739085636</t>
  </si>
  <si>
    <t>26226RMFS</t>
  </si>
  <si>
    <t>RU000A0ZZYW2</t>
  </si>
  <si>
    <t>26234RMFS</t>
  </si>
  <si>
    <t>RU000A101QE0</t>
  </si>
  <si>
    <t>26236RMFS</t>
  </si>
  <si>
    <t>RU000A102BT8</t>
  </si>
  <si>
    <t>26237RMFS</t>
  </si>
  <si>
    <t>RU000A1038Z7</t>
  </si>
  <si>
    <t>26243RMFS</t>
  </si>
  <si>
    <t>RU000A106E90</t>
  </si>
  <si>
    <t>29024RMFS</t>
  </si>
  <si>
    <t>RU000A1066D5</t>
  </si>
  <si>
    <t>29025RMFS</t>
  </si>
  <si>
    <t>RU000A106Z61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</si>
  <si>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</si>
  <si>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</si>
  <si>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</si>
  <si>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</si>
  <si>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</si>
  <si>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</si>
  <si>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</si>
  <si>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</si>
  <si>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</si>
  <si>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</si>
  <si>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</si>
  <si>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</si>
  <si>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</si>
  <si>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</si>
  <si>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</si>
  <si>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</si>
  <si>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</si>
  <si>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</si>
  <si>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</si>
  <si>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</si>
  <si>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</si>
  <si>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</si>
  <si>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</si>
  <si>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</si>
  <si>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</si>
  <si>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</si>
  <si>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</si>
  <si>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</si>
  <si>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</si>
  <si>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</si>
  <si>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</si>
  <si>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</si>
  <si>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</si>
  <si>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</si>
  <si>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</si>
  <si>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</si>
  <si>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</si>
  <si>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</si>
  <si>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</si>
  <si>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</si>
  <si>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</si>
  <si>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</si>
  <si>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</si>
  <si>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</si>
  <si>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</si>
  <si>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</si>
  <si>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4B02-01-00011-T-006P</t>
  </si>
  <si>
    <t>RU000A106XP1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</si>
  <si>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</si>
  <si>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</si>
  <si>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</si>
  <si>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</si>
  <si>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</si>
  <si>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</si>
  <si>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</si>
  <si>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</si>
  <si>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</si>
  <si>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</si>
  <si>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</si>
  <si>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</si>
  <si>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</si>
  <si>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</si>
  <si>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</si>
  <si>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</si>
  <si>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</si>
  <si>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</si>
  <si>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</si>
  <si>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</si>
  <si>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</si>
  <si>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</si>
  <si>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</si>
  <si>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</si>
  <si>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</si>
  <si>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</si>
  <si>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</si>
  <si>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</si>
  <si>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</si>
  <si>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</si>
  <si>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4B02-03-00011-T-006P</t>
  </si>
  <si>
    <t>RU000A1076P8</t>
  </si>
  <si>
    <t>4B02-03-00822-J-002P</t>
  </si>
  <si>
    <t>RU000A1065S5</t>
  </si>
  <si>
    <t>Публичное акционерное общество "МегаФон"</t>
  </si>
  <si>
    <t>1027809169585</t>
  </si>
  <si>
    <t>4B02-03-36442-R-001P</t>
  </si>
  <si>
    <t>RU000A101Z66</t>
  </si>
  <si>
    <t>Общество с ограниченной ответственностью "Балтийский лизинг"</t>
  </si>
  <si>
    <t>1027810273545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</si>
  <si>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</si>
  <si>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</si>
  <si>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</si>
  <si>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</si>
  <si>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</si>
  <si>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</si>
  <si>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</si>
  <si>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</si>
  <si>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</si>
  <si>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</si>
  <si>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</si>
  <si>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</si>
  <si>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</si>
  <si>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</si>
  <si>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</si>
  <si>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</si>
  <si>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</si>
  <si>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</si>
  <si>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4B02-06-00296-A-001P</t>
  </si>
  <si>
    <t>RU000A101GZ6</t>
  </si>
  <si>
    <t>Публичное акционерное общество "Уралкалий"</t>
  </si>
  <si>
    <t>1025901702188</t>
  </si>
  <si>
    <t>4B02-06-36393-R-001P</t>
  </si>
  <si>
    <t>RU000A102986</t>
  </si>
  <si>
    <t>Общество с ограниченной ответственностью "СУЭК-Финанс"</t>
  </si>
  <si>
    <t>1107746282687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</si>
  <si>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</si>
  <si>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</si>
  <si>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</si>
  <si>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</si>
  <si>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</si>
  <si>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</si>
  <si>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</si>
  <si>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</si>
  <si>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</si>
  <si>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</si>
  <si>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</si>
  <si>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</si>
  <si>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</si>
  <si>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</si>
  <si>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</si>
  <si>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</si>
  <si>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</si>
  <si>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</si>
  <si>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</si>
  <si>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</si>
  <si>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</si>
  <si>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</si>
  <si>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</si>
  <si>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</si>
  <si>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</si>
  <si>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</si>
  <si>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</si>
  <si>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</si>
  <si>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</si>
  <si>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</si>
  <si>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</si>
  <si>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</si>
  <si>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</si>
  <si>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</si>
  <si>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</si>
  <si>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</si>
  <si>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</si>
  <si>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</si>
  <si>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</si>
  <si>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</si>
  <si>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</si>
  <si>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</si>
  <si>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</si>
  <si>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</si>
  <si>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</si>
  <si>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</si>
  <si>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</si>
  <si>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</si>
  <si>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</si>
  <si>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</si>
  <si>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</si>
  <si>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</si>
  <si>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</si>
  <si>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</si>
  <si>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</si>
  <si>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</si>
  <si>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АО "Россельхозбанк", 42-1-06/014-2024, 20.02.2024</t>
  </si>
  <si>
    <t>Акционерное общество "Российский Сельскохозяйственный банк"</t>
  </si>
  <si>
    <t>1027700342890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</si>
  <si>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</si>
  <si>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</si>
  <si>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</si>
  <si>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№9038/1869/000466 от 26.02.2024),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</si>
</sst>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45351</v>
      </c>
      <c r="G6" s="3">
        <v>45351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805505367.21000004</v>
      </c>
      <c r="C7">
        <v>236060177.61000001</v>
      </c>
      <c r="D7">
        <v>861915979.47000003</v>
      </c>
      <c r="H7">
        <v>174748760.47999999</v>
      </c>
      <c r="I7">
        <v>110421967.20999999</v>
      </c>
      <c r="M7">
        <v>188381.36</v>
      </c>
      <c r="N7">
        <v>174</v>
      </c>
    </row>
    <row r="8" spans="1:14" x14ac:dyDescent="0.25">
      <c r="A8" t="s">
        <v>41</v>
      </c>
      <c r="B8">
        <v>2188840633.3400002</v>
      </c>
    </row>
    <row r="9" spans="1:14" x14ac:dyDescent="0.25">
      <c r="A9" t="s">
        <v>42</v>
      </c>
      <c r="B9" s="2" t="s">
        <v>43</v>
      </c>
      <c r="C9">
        <v>2188840633.3400002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2188840633.3400002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45351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29.02.2024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2188840633.3400002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52462</v>
      </c>
      <c r="G7" s="23">
        <v>44800974.140000001</v>
      </c>
      <c r="H7" s="23">
        <v>2.0499999999999998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12861</v>
      </c>
      <c r="G8" s="23">
        <v>12101429.34</v>
      </c>
      <c r="H8" s="23">
        <v>0.55000000000000004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111550</v>
      </c>
      <c r="G9" s="23">
        <v>99769204.5</v>
      </c>
      <c r="H9" s="23">
        <v>4.5599999999999996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92104</v>
      </c>
      <c r="G10" s="23">
        <v>74688054.640000001</v>
      </c>
      <c r="H10" s="23">
        <v>3.41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100504392</v>
      </c>
      <c r="H11" s="23">
        <v>4.59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11500</v>
      </c>
      <c r="G12" s="23">
        <v>9796045</v>
      </c>
      <c r="H12" s="23">
        <v>0.45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339995</v>
      </c>
      <c r="G13" s="23">
        <v>337380438.44999999</v>
      </c>
      <c r="H13" s="23">
        <v>15.41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129233</v>
      </c>
      <c r="G14" s="23">
        <v>126464829.14</v>
      </c>
      <c r="H14" s="23">
        <v>5.78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805505367.20999992</v>
      </c>
      <c r="H15" s="23">
        <f>(G15/$O$2) *100</f>
        <v>36.800548881480765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11043225</v>
      </c>
      <c r="H17" s="23">
        <v>0.5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11720875.1</v>
      </c>
      <c r="H18" s="23">
        <v>0.54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23016000</v>
      </c>
      <c r="H19" s="23">
        <v>1.05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32117955.600000001</v>
      </c>
      <c r="H20" s="23">
        <v>1.47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8321945</v>
      </c>
      <c r="H21" s="23">
        <v>0.38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16776620</v>
      </c>
      <c r="H22" s="23">
        <v>0.77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13195072.5</v>
      </c>
      <c r="H23" s="23">
        <v>0.6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67</v>
      </c>
      <c r="E24" s="14" t="s">
        <v>68</v>
      </c>
      <c r="F24" s="37">
        <v>97247</v>
      </c>
      <c r="G24" s="23">
        <v>12276020.630000001</v>
      </c>
      <c r="H24" s="23">
        <v>0.56000000000000005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91</v>
      </c>
      <c r="E25" s="14" t="s">
        <v>92</v>
      </c>
      <c r="F25" s="37">
        <v>461</v>
      </c>
      <c r="G25" s="23">
        <v>223520.46</v>
      </c>
      <c r="H25" s="23">
        <v>0.01</v>
      </c>
      <c r="J25" s="31"/>
      <c r="K25" s="31"/>
    </row>
    <row r="26" spans="2:11" s="5" customFormat="1" ht="35.25" customHeight="1" x14ac:dyDescent="0.25">
      <c r="B26" s="11" t="s">
        <v>93</v>
      </c>
      <c r="C26" s="14" t="s">
        <v>94</v>
      </c>
      <c r="D26" s="14" t="s">
        <v>71</v>
      </c>
      <c r="E26" s="14" t="s">
        <v>72</v>
      </c>
      <c r="F26" s="37">
        <v>64492</v>
      </c>
      <c r="G26" s="23">
        <v>40734437.039999999</v>
      </c>
      <c r="H26" s="23">
        <v>1.86</v>
      </c>
      <c r="J26" s="31"/>
      <c r="K26" s="31"/>
    </row>
    <row r="27" spans="2:11" s="5" customFormat="1" ht="35.25" customHeight="1" x14ac:dyDescent="0.25">
      <c r="B27" s="11" t="s">
        <v>95</v>
      </c>
      <c r="C27" s="14" t="s">
        <v>96</v>
      </c>
      <c r="D27" s="14" t="s">
        <v>71</v>
      </c>
      <c r="E27" s="14" t="s">
        <v>72</v>
      </c>
      <c r="F27" s="37">
        <v>22790</v>
      </c>
      <c r="G27" s="23">
        <v>15786006.279999999</v>
      </c>
      <c r="H27" s="23">
        <v>0.72</v>
      </c>
      <c r="J27" s="31"/>
      <c r="K27" s="31"/>
    </row>
    <row r="28" spans="2:11" s="5" customFormat="1" ht="35.25" customHeight="1" x14ac:dyDescent="0.25">
      <c r="B28" s="11" t="s">
        <v>97</v>
      </c>
      <c r="C28" s="14" t="s">
        <v>98</v>
      </c>
      <c r="D28" s="14" t="s">
        <v>77</v>
      </c>
      <c r="E28" s="14" t="s">
        <v>78</v>
      </c>
      <c r="F28" s="37">
        <v>50000</v>
      </c>
      <c r="G28" s="23">
        <v>50848500</v>
      </c>
      <c r="H28" s="23">
        <v>2.3199999999999998</v>
      </c>
      <c r="J28" s="31"/>
      <c r="K28" s="31"/>
    </row>
    <row r="29" spans="2:11" s="5" customFormat="1" ht="35.25" customHeight="1" x14ac:dyDescent="0.25">
      <c r="B29" s="11" t="s">
        <v>5</v>
      </c>
      <c r="C29" s="13"/>
      <c r="D29" s="13"/>
      <c r="E29" s="13"/>
      <c r="F29" s="38"/>
      <c r="G29" s="23">
        <f>SUM($G$17:$G$28)</f>
        <v>236060177.60999998</v>
      </c>
      <c r="H29" s="23">
        <f>(G29/$O$2) *100</f>
        <v>10.784712875591612</v>
      </c>
      <c r="J29" s="31"/>
      <c r="K29" s="31"/>
    </row>
    <row r="30" spans="2:11" s="5" customFormat="1" ht="35.25" customHeight="1" x14ac:dyDescent="0.25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2:11" s="5" customFormat="1" ht="35.25" customHeight="1" x14ac:dyDescent="0.25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2:11" s="5" customFormat="1" ht="35.25" customHeight="1" x14ac:dyDescent="0.25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99</v>
      </c>
      <c r="C33" s="14" t="s">
        <v>100</v>
      </c>
      <c r="D33" s="14" t="s">
        <v>101</v>
      </c>
      <c r="E33" s="14" t="s">
        <v>102</v>
      </c>
      <c r="F33" s="37">
        <v>19300</v>
      </c>
      <c r="G33" s="23">
        <v>18917474</v>
      </c>
      <c r="H33" s="23">
        <v>0.86</v>
      </c>
      <c r="J33" s="31"/>
      <c r="K33" s="31"/>
    </row>
    <row r="34" spans="2:11" s="5" customFormat="1" ht="35.25" customHeight="1" x14ac:dyDescent="0.25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12050</v>
      </c>
      <c r="G34" s="23">
        <v>10889826</v>
      </c>
      <c r="H34" s="23">
        <v>0.5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22400</v>
      </c>
      <c r="G35" s="23">
        <v>16665600</v>
      </c>
      <c r="H35" s="23">
        <v>0.76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109</v>
      </c>
      <c r="E36" s="14" t="s">
        <v>110</v>
      </c>
      <c r="F36" s="37">
        <v>14300</v>
      </c>
      <c r="G36" s="23">
        <v>14488617</v>
      </c>
      <c r="H36" s="23">
        <v>0.66</v>
      </c>
      <c r="J36" s="31"/>
      <c r="K36" s="31"/>
    </row>
    <row r="37" spans="2:11" s="5" customFormat="1" ht="35.25" customHeight="1" x14ac:dyDescent="0.25">
      <c r="B37" s="11" t="s">
        <v>113</v>
      </c>
      <c r="C37" s="14" t="s">
        <v>114</v>
      </c>
      <c r="D37" s="14" t="s">
        <v>115</v>
      </c>
      <c r="E37" s="14" t="s">
        <v>116</v>
      </c>
      <c r="F37" s="37">
        <v>27845</v>
      </c>
      <c r="G37" s="23">
        <v>26732035.350000001</v>
      </c>
      <c r="H37" s="23">
        <v>1.22</v>
      </c>
      <c r="J37" s="31"/>
      <c r="K37" s="31"/>
    </row>
    <row r="38" spans="2:11" s="5" customFormat="1" ht="35.25" customHeight="1" x14ac:dyDescent="0.25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30171</v>
      </c>
      <c r="G38" s="23">
        <v>11004570.539999999</v>
      </c>
      <c r="H38" s="23">
        <v>0.5</v>
      </c>
      <c r="J38" s="31"/>
      <c r="K38" s="31"/>
    </row>
    <row r="39" spans="2:11" s="5" customFormat="1" ht="35.25" customHeight="1" x14ac:dyDescent="0.25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19000</v>
      </c>
      <c r="G39" s="23">
        <v>18161150</v>
      </c>
      <c r="H39" s="23">
        <v>0.83</v>
      </c>
      <c r="J39" s="31"/>
      <c r="K39" s="31"/>
    </row>
    <row r="40" spans="2:11" s="5" customFormat="1" ht="35.25" customHeight="1" x14ac:dyDescent="0.25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3735</v>
      </c>
      <c r="G40" s="23">
        <v>3642782.85</v>
      </c>
      <c r="H40" s="23">
        <v>0.17</v>
      </c>
      <c r="J40" s="31"/>
      <c r="K40" s="31"/>
    </row>
    <row r="41" spans="2:11" s="5" customFormat="1" ht="35.25" customHeight="1" x14ac:dyDescent="0.25">
      <c r="B41" s="11" t="s">
        <v>129</v>
      </c>
      <c r="C41" s="14" t="s">
        <v>130</v>
      </c>
      <c r="D41" s="14" t="s">
        <v>131</v>
      </c>
      <c r="E41" s="14" t="s">
        <v>132</v>
      </c>
      <c r="F41" s="37">
        <v>38735</v>
      </c>
      <c r="G41" s="23">
        <v>38203943.149999999</v>
      </c>
      <c r="H41" s="23">
        <v>1.75</v>
      </c>
      <c r="J41" s="31"/>
      <c r="K41" s="31"/>
    </row>
    <row r="42" spans="2:11" s="5" customFormat="1" ht="35.25" customHeight="1" x14ac:dyDescent="0.25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73043</v>
      </c>
      <c r="G42" s="23">
        <v>36484978.5</v>
      </c>
      <c r="H42" s="23">
        <v>1.67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109</v>
      </c>
      <c r="E43" s="14" t="s">
        <v>110</v>
      </c>
      <c r="F43" s="37">
        <v>7850</v>
      </c>
      <c r="G43" s="23">
        <v>7302776.5</v>
      </c>
      <c r="H43" s="23">
        <v>0.33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119</v>
      </c>
      <c r="E44" s="14" t="s">
        <v>120</v>
      </c>
      <c r="F44" s="37">
        <v>1547</v>
      </c>
      <c r="G44" s="23">
        <v>1464281.91</v>
      </c>
      <c r="H44" s="23">
        <v>7.0000000000000007E-2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123</v>
      </c>
      <c r="E45" s="14" t="s">
        <v>124</v>
      </c>
      <c r="F45" s="37">
        <v>87000</v>
      </c>
      <c r="G45" s="23">
        <v>81616440</v>
      </c>
      <c r="H45" s="23">
        <v>3.73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109</v>
      </c>
      <c r="E46" s="14" t="s">
        <v>110</v>
      </c>
      <c r="F46" s="37">
        <v>88400</v>
      </c>
      <c r="G46" s="23">
        <v>90219272</v>
      </c>
      <c r="H46" s="23">
        <v>4.12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147</v>
      </c>
      <c r="E47" s="14" t="s">
        <v>148</v>
      </c>
      <c r="F47" s="37">
        <v>70000</v>
      </c>
      <c r="G47" s="23">
        <v>67184600</v>
      </c>
      <c r="H47" s="23">
        <v>3.07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151</v>
      </c>
      <c r="E48" s="14" t="s">
        <v>152</v>
      </c>
      <c r="F48" s="37">
        <v>22549</v>
      </c>
      <c r="G48" s="23">
        <v>5542431.46</v>
      </c>
      <c r="H48" s="23">
        <v>0.25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155</v>
      </c>
      <c r="E49" s="14" t="s">
        <v>156</v>
      </c>
      <c r="F49" s="37">
        <v>549</v>
      </c>
      <c r="G49" s="23">
        <v>513638.91</v>
      </c>
      <c r="H49" s="23">
        <v>0.02</v>
      </c>
      <c r="J49" s="31"/>
      <c r="K49" s="31"/>
    </row>
    <row r="50" spans="2:11" s="5" customFormat="1" ht="35.25" customHeight="1" x14ac:dyDescent="0.25">
      <c r="B50" s="11" t="s">
        <v>157</v>
      </c>
      <c r="C50" s="14" t="s">
        <v>158</v>
      </c>
      <c r="D50" s="14" t="s">
        <v>109</v>
      </c>
      <c r="E50" s="14" t="s">
        <v>110</v>
      </c>
      <c r="F50" s="37">
        <v>14850</v>
      </c>
      <c r="G50" s="23">
        <v>13988106</v>
      </c>
      <c r="H50" s="23">
        <v>0.64</v>
      </c>
      <c r="J50" s="31"/>
      <c r="K50" s="31"/>
    </row>
    <row r="51" spans="2:11" s="5" customFormat="1" ht="35.25" customHeight="1" x14ac:dyDescent="0.25">
      <c r="B51" s="11" t="s">
        <v>159</v>
      </c>
      <c r="C51" s="14" t="s">
        <v>160</v>
      </c>
      <c r="D51" s="14" t="s">
        <v>161</v>
      </c>
      <c r="E51" s="14" t="s">
        <v>162</v>
      </c>
      <c r="F51" s="37">
        <v>52536</v>
      </c>
      <c r="G51" s="23">
        <v>53567807.039999999</v>
      </c>
      <c r="H51" s="23">
        <v>2.4500000000000002</v>
      </c>
      <c r="J51" s="31"/>
      <c r="K51" s="31"/>
    </row>
    <row r="52" spans="2:11" s="5" customFormat="1" ht="35.25" customHeight="1" x14ac:dyDescent="0.25">
      <c r="B52" s="11" t="s">
        <v>163</v>
      </c>
      <c r="C52" s="14" t="s">
        <v>164</v>
      </c>
      <c r="D52" s="14" t="s">
        <v>165</v>
      </c>
      <c r="E52" s="14" t="s">
        <v>166</v>
      </c>
      <c r="F52" s="37">
        <v>39796</v>
      </c>
      <c r="G52" s="23">
        <v>38649477.240000002</v>
      </c>
      <c r="H52" s="23">
        <v>1.77</v>
      </c>
      <c r="J52" s="31"/>
      <c r="K52" s="31"/>
    </row>
    <row r="53" spans="2:11" s="5" customFormat="1" ht="35.25" customHeight="1" x14ac:dyDescent="0.25">
      <c r="B53" s="11" t="s">
        <v>167</v>
      </c>
      <c r="C53" s="14" t="s">
        <v>168</v>
      </c>
      <c r="D53" s="14" t="s">
        <v>123</v>
      </c>
      <c r="E53" s="14" t="s">
        <v>124</v>
      </c>
      <c r="F53" s="37">
        <v>37150</v>
      </c>
      <c r="G53" s="23">
        <v>33806500</v>
      </c>
      <c r="H53" s="23">
        <v>1.54</v>
      </c>
      <c r="J53" s="31"/>
      <c r="K53" s="31"/>
    </row>
    <row r="54" spans="2:11" s="5" customFormat="1" ht="35.25" customHeight="1" x14ac:dyDescent="0.25">
      <c r="B54" s="11" t="s">
        <v>169</v>
      </c>
      <c r="C54" s="14" t="s">
        <v>170</v>
      </c>
      <c r="D54" s="14" t="s">
        <v>151</v>
      </c>
      <c r="E54" s="14" t="s">
        <v>152</v>
      </c>
      <c r="F54" s="37">
        <v>27212</v>
      </c>
      <c r="G54" s="23">
        <v>9071446.7400000002</v>
      </c>
      <c r="H54" s="23">
        <v>0.41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195</v>
      </c>
      <c r="G55" s="23">
        <v>181365.6</v>
      </c>
      <c r="H55" s="23">
        <v>0.01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18000</v>
      </c>
      <c r="G56" s="23">
        <v>18234180</v>
      </c>
      <c r="H56" s="23">
        <v>0.83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30000</v>
      </c>
      <c r="G57" s="23">
        <v>27346500</v>
      </c>
      <c r="H57" s="23">
        <v>1.25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500</v>
      </c>
      <c r="G58" s="23">
        <v>448834.15</v>
      </c>
      <c r="H58" s="23">
        <v>0.02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1421</v>
      </c>
      <c r="G59" s="23">
        <v>1281500.43</v>
      </c>
      <c r="H59" s="23">
        <v>0.06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101</v>
      </c>
      <c r="E60" s="14" t="s">
        <v>102</v>
      </c>
      <c r="F60" s="37">
        <v>39895</v>
      </c>
      <c r="G60" s="23">
        <v>39791273</v>
      </c>
      <c r="H60" s="23">
        <v>1.82</v>
      </c>
      <c r="J60" s="31"/>
      <c r="K60" s="31"/>
    </row>
    <row r="61" spans="2:11" s="5" customFormat="1" ht="35.25" customHeight="1" x14ac:dyDescent="0.25">
      <c r="B61" s="11" t="s">
        <v>193</v>
      </c>
      <c r="C61" s="14" t="s">
        <v>194</v>
      </c>
      <c r="D61" s="14" t="s">
        <v>195</v>
      </c>
      <c r="E61" s="14" t="s">
        <v>196</v>
      </c>
      <c r="F61" s="37">
        <v>25740</v>
      </c>
      <c r="G61" s="23">
        <v>25207182</v>
      </c>
      <c r="H61" s="23">
        <v>1.1499999999999999</v>
      </c>
      <c r="J61" s="31"/>
      <c r="K61" s="31"/>
    </row>
    <row r="62" spans="2:11" s="5" customFormat="1" ht="35.25" customHeight="1" x14ac:dyDescent="0.25">
      <c r="B62" s="11" t="s">
        <v>197</v>
      </c>
      <c r="C62" s="14" t="s">
        <v>198</v>
      </c>
      <c r="D62" s="14" t="s">
        <v>189</v>
      </c>
      <c r="E62" s="14" t="s">
        <v>190</v>
      </c>
      <c r="F62" s="37">
        <v>1700</v>
      </c>
      <c r="G62" s="23">
        <v>1586287</v>
      </c>
      <c r="H62" s="23">
        <v>7.0000000000000007E-2</v>
      </c>
      <c r="J62" s="31"/>
      <c r="K62" s="31"/>
    </row>
    <row r="63" spans="2:11" s="5" customFormat="1" ht="35.25" customHeight="1" x14ac:dyDescent="0.25">
      <c r="B63" s="11" t="s">
        <v>199</v>
      </c>
      <c r="C63" s="14" t="s">
        <v>200</v>
      </c>
      <c r="D63" s="14" t="s">
        <v>181</v>
      </c>
      <c r="E63" s="14" t="s">
        <v>182</v>
      </c>
      <c r="F63" s="37">
        <v>8200</v>
      </c>
      <c r="G63" s="23">
        <v>8445672</v>
      </c>
      <c r="H63" s="23">
        <v>0.39</v>
      </c>
      <c r="J63" s="31"/>
      <c r="K63" s="31"/>
    </row>
    <row r="64" spans="2:11" s="5" customFormat="1" ht="35.25" customHeight="1" x14ac:dyDescent="0.25">
      <c r="B64" s="11" t="s">
        <v>201</v>
      </c>
      <c r="C64" s="14" t="s">
        <v>202</v>
      </c>
      <c r="D64" s="14" t="s">
        <v>203</v>
      </c>
      <c r="E64" s="14" t="s">
        <v>204</v>
      </c>
      <c r="F64" s="37">
        <v>20050</v>
      </c>
      <c r="G64" s="23">
        <v>20497115</v>
      </c>
      <c r="H64" s="23">
        <v>0.94</v>
      </c>
      <c r="J64" s="31"/>
      <c r="K64" s="31"/>
    </row>
    <row r="65" spans="1:15" s="5" customFormat="1" ht="35.25" customHeight="1" x14ac:dyDescent="0.25">
      <c r="B65" s="11" t="s">
        <v>205</v>
      </c>
      <c r="C65" s="14" t="s">
        <v>206</v>
      </c>
      <c r="D65" s="14" t="s">
        <v>207</v>
      </c>
      <c r="E65" s="14" t="s">
        <v>208</v>
      </c>
      <c r="F65" s="37">
        <v>10000</v>
      </c>
      <c r="G65" s="23">
        <v>3690400</v>
      </c>
      <c r="H65" s="23">
        <v>0.17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189</v>
      </c>
      <c r="E66" s="14" t="s">
        <v>190</v>
      </c>
      <c r="F66" s="37">
        <v>6000</v>
      </c>
      <c r="G66" s="23">
        <v>5563800</v>
      </c>
      <c r="H66" s="23">
        <v>0.25</v>
      </c>
      <c r="J66" s="31"/>
      <c r="K66" s="31"/>
    </row>
    <row r="67" spans="1:15" s="5" customFormat="1" ht="35.25" customHeight="1" x14ac:dyDescent="0.25">
      <c r="B67" s="11" t="s">
        <v>211</v>
      </c>
      <c r="C67" s="14" t="s">
        <v>212</v>
      </c>
      <c r="D67" s="14" t="s">
        <v>189</v>
      </c>
      <c r="E67" s="14" t="s">
        <v>190</v>
      </c>
      <c r="F67" s="37">
        <v>2732</v>
      </c>
      <c r="G67" s="23">
        <v>2458772.6800000002</v>
      </c>
      <c r="H67" s="23">
        <v>0.11</v>
      </c>
      <c r="J67" s="31"/>
      <c r="K67" s="31"/>
    </row>
    <row r="68" spans="1:15" s="5" customFormat="1" ht="35.25" customHeight="1" x14ac:dyDescent="0.25">
      <c r="B68" s="11" t="s">
        <v>213</v>
      </c>
      <c r="C68" s="14" t="s">
        <v>214</v>
      </c>
      <c r="D68" s="14" t="s">
        <v>189</v>
      </c>
      <c r="E68" s="14" t="s">
        <v>190</v>
      </c>
      <c r="F68" s="37">
        <v>2556</v>
      </c>
      <c r="G68" s="23">
        <v>2274533.2799999998</v>
      </c>
      <c r="H68" s="23">
        <v>0.1</v>
      </c>
      <c r="J68" s="31"/>
      <c r="K68" s="31"/>
    </row>
    <row r="69" spans="1:15" s="7" customFormat="1" ht="35.25" customHeight="1" x14ac:dyDescent="0.25">
      <c r="A69" s="5"/>
      <c r="B69" s="11" t="s">
        <v>215</v>
      </c>
      <c r="C69" s="14" t="s">
        <v>216</v>
      </c>
      <c r="D69" s="14" t="s">
        <v>217</v>
      </c>
      <c r="E69" s="14" t="s">
        <v>218</v>
      </c>
      <c r="F69" s="37">
        <v>46850</v>
      </c>
      <c r="G69" s="23">
        <v>45550381</v>
      </c>
      <c r="H69" s="23">
        <v>2.08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101</v>
      </c>
      <c r="E70" s="14" t="s">
        <v>102</v>
      </c>
      <c r="F70" s="37">
        <v>32600</v>
      </c>
      <c r="G70" s="23">
        <v>33048250</v>
      </c>
      <c r="H70" s="23">
        <v>1.51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221</v>
      </c>
      <c r="C71" s="14" t="s">
        <v>222</v>
      </c>
      <c r="D71" s="14" t="s">
        <v>223</v>
      </c>
      <c r="E71" s="14" t="s">
        <v>224</v>
      </c>
      <c r="F71" s="37">
        <v>20000</v>
      </c>
      <c r="G71" s="23">
        <v>17478000</v>
      </c>
      <c r="H71" s="23">
        <v>0.8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225</v>
      </c>
      <c r="C72" s="14" t="s">
        <v>226</v>
      </c>
      <c r="D72" s="14" t="s">
        <v>227</v>
      </c>
      <c r="E72" s="14" t="s">
        <v>228</v>
      </c>
      <c r="F72" s="37">
        <v>10700</v>
      </c>
      <c r="G72" s="23">
        <v>10714178.140000001</v>
      </c>
      <c r="H72" s="23">
        <v>0.49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>
        <f>SUM($G$33:$G$72)</f>
        <v>861915979.46999979</v>
      </c>
      <c r="H73" s="23">
        <f>(G73/$O$2) *100</f>
        <v>39.37774026767692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2" t="s">
        <v>27</v>
      </c>
      <c r="C74" s="16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9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10</v>
      </c>
      <c r="C78" s="13"/>
      <c r="D78" s="13"/>
      <c r="E78" s="13"/>
      <c r="F78" s="38"/>
      <c r="G78" s="23"/>
      <c r="H78" s="23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28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32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2" t="s">
        <v>29</v>
      </c>
      <c r="C84" s="13"/>
      <c r="D84" s="13"/>
      <c r="E84" s="13"/>
      <c r="F84" s="38"/>
      <c r="G84" s="23"/>
      <c r="H84" s="29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229</v>
      </c>
      <c r="C85" s="14"/>
      <c r="D85" s="14" t="s">
        <v>230</v>
      </c>
      <c r="E85" s="14" t="s">
        <v>231</v>
      </c>
      <c r="F85" s="37"/>
      <c r="G85" s="23">
        <v>14766549.65</v>
      </c>
      <c r="H85" s="23">
        <v>0.67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232</v>
      </c>
      <c r="C86" s="14"/>
      <c r="D86" s="14" t="s">
        <v>233</v>
      </c>
      <c r="E86" s="14" t="s">
        <v>224</v>
      </c>
      <c r="F86" s="37"/>
      <c r="G86" s="23">
        <v>159910012.94</v>
      </c>
      <c r="H86" s="23">
        <v>7.31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234</v>
      </c>
      <c r="C87" s="14"/>
      <c r="D87" s="14" t="s">
        <v>223</v>
      </c>
      <c r="E87" s="14" t="s">
        <v>224</v>
      </c>
      <c r="F87" s="37"/>
      <c r="G87" s="23">
        <v>72197.89</v>
      </c>
      <c r="H87" s="23"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>
        <f>SUM($G$85:$G$87)</f>
        <v>174748760.47999999</v>
      </c>
      <c r="H88" s="23">
        <f>(G88/$O$2) *100</f>
        <v>7.9836219146456084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2" t="s">
        <v>30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235</v>
      </c>
      <c r="C90" s="14"/>
      <c r="D90" s="14" t="s">
        <v>236</v>
      </c>
      <c r="E90" s="14" t="s">
        <v>237</v>
      </c>
      <c r="F90" s="37"/>
      <c r="G90" s="23">
        <v>110421967.20999999</v>
      </c>
      <c r="H90" s="23">
        <v>5.04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>
        <f>SUM($G$90)</f>
        <v>110421967.20999999</v>
      </c>
      <c r="H91" s="23">
        <f>(G91/$O$2) *100</f>
        <v>5.0447696158447446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11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25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238</v>
      </c>
      <c r="C95" s="14"/>
      <c r="D95" s="14" t="s">
        <v>239</v>
      </c>
      <c r="E95" s="14" t="s">
        <v>240</v>
      </c>
      <c r="F95" s="37"/>
      <c r="G95" s="23">
        <v>1074.8</v>
      </c>
      <c r="H95" s="23"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5</v>
      </c>
      <c r="C96" s="13"/>
      <c r="D96" s="13"/>
      <c r="E96" s="13"/>
      <c r="F96" s="38"/>
      <c r="G96" s="23">
        <f>SUM($G$95)</f>
        <v>1074.8</v>
      </c>
      <c r="H96" s="23">
        <f>(G96/$O$2) *100</f>
        <v>4.9103620593882111E-5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0" t="s">
        <v>17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0" t="s">
        <v>18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0" t="s">
        <v>26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22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19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5</v>
      </c>
      <c r="C106" s="13"/>
      <c r="D106" s="13"/>
      <c r="E106" s="13"/>
      <c r="F106" s="38"/>
      <c r="G106" s="23"/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0" t="s">
        <v>31</v>
      </c>
      <c r="C107" s="13"/>
      <c r="D107" s="13"/>
      <c r="E107" s="13"/>
      <c r="F107" s="38"/>
      <c r="G107" s="23"/>
      <c r="H107" s="28"/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5</v>
      </c>
      <c r="C108" s="13"/>
      <c r="D108" s="13"/>
      <c r="E108" s="13"/>
      <c r="F108" s="38"/>
      <c r="G108" s="23"/>
      <c r="H108" s="23">
        <f>(G108/$O$2) *100</f>
        <v>0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0" t="s">
        <v>20</v>
      </c>
      <c r="C109" s="13"/>
      <c r="D109" s="13"/>
      <c r="E109" s="13"/>
      <c r="F109" s="38"/>
      <c r="G109" s="23"/>
      <c r="H109" s="28"/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241</v>
      </c>
      <c r="C110" s="14"/>
      <c r="D110" s="14" t="s">
        <v>223</v>
      </c>
      <c r="E110" s="14" t="s">
        <v>224</v>
      </c>
      <c r="F110" s="37"/>
      <c r="G110" s="23">
        <v>187306.56</v>
      </c>
      <c r="H110" s="23">
        <v>0.01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1" t="s">
        <v>5</v>
      </c>
      <c r="C111" s="13"/>
      <c r="D111" s="13"/>
      <c r="E111" s="13"/>
      <c r="F111" s="38"/>
      <c r="G111" s="23">
        <f>SUM($G$110)</f>
        <v>187306.56</v>
      </c>
      <c r="H111" s="23">
        <f>(G111/$O$2) *100</f>
        <v>8.5573411397331742E-3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0" t="s">
        <v>34</v>
      </c>
      <c r="C112" s="13"/>
      <c r="D112" s="13"/>
      <c r="E112" s="13"/>
      <c r="F112" s="38"/>
      <c r="G112" s="23"/>
      <c r="H112" s="28"/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1" t="s">
        <v>5</v>
      </c>
      <c r="C113" s="13"/>
      <c r="D113" s="13"/>
      <c r="E113" s="13"/>
      <c r="F113" s="38"/>
      <c r="G113" s="23"/>
      <c r="H113" s="23">
        <f>(G113/$O$2) *100</f>
        <v>0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7"/>
      <c r="B114" s="10" t="s">
        <v>23</v>
      </c>
      <c r="C114" s="15"/>
      <c r="D114" s="15"/>
      <c r="E114" s="15"/>
      <c r="F114" s="39"/>
      <c r="G114" s="24">
        <f>G113+G111+G108+G106+G104+G102+G100+G98+G96+G93+G91+G88+G83+G81+G79+G77+G75+G73+G31+G29+G15</f>
        <v>2188840633.3399997</v>
      </c>
      <c r="H114" s="24">
        <v>100</v>
      </c>
      <c r="I114" s="7"/>
      <c r="J114" s="33">
        <v>2188840633.3400002</v>
      </c>
      <c r="K114" s="17">
        <f>ROUND(G114,2)-ROUND(J114,2)</f>
        <v>0</v>
      </c>
      <c r="L114" s="7"/>
      <c r="M114" s="7"/>
      <c r="N114" s="7"/>
      <c r="O114" s="7"/>
    </row>
    <row r="115" spans="1:15" ht="35.25" customHeight="1" x14ac:dyDescent="0.25"/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2024-06-10T13:59:10Z</dcterms:modified>
</cp:coreProperties>
</file>