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2-03-04\New\"/>
    </mc:Choice>
  </mc:AlternateContent>
  <bookViews>
    <workbookView xWindow="0" yWindow="0" windowWidth="7480" windowHeight="28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портфеля'!$A$7:$O$21</definedName>
    <definedName name="Report07">'Состав портфеля'!$A$23:$O$28</definedName>
    <definedName name="Report08">'Состав портфеля'!$A$30:$O$30</definedName>
    <definedName name="Report09">'Состав портфеля'!$A$32:$O$63</definedName>
    <definedName name="Report10">'Состав портфеля'!$A$65:$O$65</definedName>
    <definedName name="Report11">'Состав портфеля'!$A$67:$O$68</definedName>
    <definedName name="Report12">'Состав портфеля'!$A$70:$O$70</definedName>
    <definedName name="Report13">'Состав портфеля'!$A$72:$O$72</definedName>
    <definedName name="Report14">'Состав портфеля'!$A$74:$O$74</definedName>
    <definedName name="Report15">'Состав портфеля'!$A$76:$O$80</definedName>
    <definedName name="Report16">'Состав портфеля'!$A$82:$O$82</definedName>
    <definedName name="Report17">'Состав портфеля'!$A$84:$O$84</definedName>
    <definedName name="Report18">'Состав портфеля'!$A$86:$O$88</definedName>
    <definedName name="Report19">'Состав портфеля'!$A$90:$O$90</definedName>
    <definedName name="Report20">'Состав портфеля'!$A$92:$O$92</definedName>
    <definedName name="Report21">'Состав портфеля'!$A$94:$O$94</definedName>
    <definedName name="Report22">'Состав портфеля'!$A$96:$O$96</definedName>
    <definedName name="Report23">'Состав портфеля'!$A$98:$O$98</definedName>
    <definedName name="Report24">'Состав портфеля'!$A$100:$O$100</definedName>
    <definedName name="Report25">'Состав портфеля'!$A$102:$O$102</definedName>
    <definedName name="Report26">'Состав портфеля'!$A$104:$O$104</definedName>
    <definedName name="Report27">'Состав портфеля'!$A$105:$K$105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88" i="12" l="1"/>
  <c r="G105" i="12" s="1"/>
  <c r="K105" i="12" s="1"/>
  <c r="G80" i="12"/>
  <c r="G68" i="12"/>
  <c r="G63" i="12"/>
  <c r="G28" i="12"/>
  <c r="G21" i="12"/>
  <c r="B5" i="9"/>
  <c r="B3" i="12" l="1"/>
  <c r="O1" i="12" l="1"/>
  <c r="O2" i="12" l="1"/>
  <c r="H104" i="12" s="1"/>
  <c r="H100" i="12" l="1"/>
  <c r="H102" i="12"/>
  <c r="H96" i="12"/>
  <c r="H98" i="12"/>
  <c r="H92" i="12"/>
  <c r="H94" i="12"/>
  <c r="H88" i="12"/>
  <c r="H90" i="12"/>
  <c r="H82" i="12"/>
  <c r="H84" i="12"/>
  <c r="H74" i="12"/>
  <c r="H80" i="12"/>
  <c r="H70" i="12"/>
  <c r="H72" i="12"/>
  <c r="H65" i="12"/>
  <c r="H68" i="12"/>
  <c r="H30" i="12"/>
  <c r="H63" i="12"/>
  <c r="H21" i="12"/>
  <c r="H28" i="12"/>
  <c r="B2" i="12"/>
</calcChain>
</file>

<file path=xl/sharedStrings.xml><?xml version="1.0" encoding="utf-8"?>
<sst xmlns="http://schemas.openxmlformats.org/spreadsheetml/2006/main" count="289" uniqueCount="210">
  <si>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</si>
  <si>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</si>
  <si>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</si>
  <si>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</si>
  <si>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</si>
  <si>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</si>
  <si>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</si>
  <si>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</si>
  <si>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</si>
  <si>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</si>
  <si>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</si>
  <si>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</si>
  <si>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</si>
  <si>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</si>
  <si>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</si>
  <si>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</si>
  <si>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</si>
  <si>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</si>
  <si>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</si>
  <si>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</si>
  <si>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</si>
  <si>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</si>
  <si>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</si>
  <si>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</si>
  <si>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</si>
  <si>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</si>
  <si>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</si>
  <si>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</si>
  <si>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</si>
  <si>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</si>
  <si>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</si>
  <si>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</si>
  <si>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</si>
  <si>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</si>
  <si>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</si>
  <si>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</si>
  <si>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</si>
  <si>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</si>
  <si>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</si>
  <si>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</si>
  <si>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</si>
  <si>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</si>
  <si>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</si>
  <si>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30.11.2021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</si>
  <si>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</si>
  <si>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</si>
  <si>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</si>
  <si>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</si>
  <si>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</si>
  <si>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</si>
  <si>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</si>
  <si>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</si>
  <si>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</si>
  <si>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</si>
  <si>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</si>
  <si>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</si>
  <si>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</si>
  <si>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</si>
  <si>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</si>
  <si>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</si>
  <si>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</si>
  <si>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</si>
  <si>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</si>
  <si>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</si>
  <si>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</si>
  <si>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</si>
  <si>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</si>
  <si>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</si>
  <si>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</si>
  <si>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</si>
  <si>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</si>
  <si>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</si>
  <si>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</si>
  <si>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</si>
  <si>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</si>
  <si>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</si>
  <si>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</si>
  <si>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</si>
  <si>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</si>
  <si>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</si>
  <si>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</si>
  <si>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</si>
  <si>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</si>
  <si>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</si>
  <si>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</si>
  <si>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</si>
  <si>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</si>
  <si>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</si>
  <si>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</si>
  <si>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</si>
  <si>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</si>
  <si>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</si>
  <si>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</si>
  <si>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</si>
  <si>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</si>
  <si>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</si>
  <si>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</si>
  <si>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</si>
  <si>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</si>
  <si>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</si>
  <si>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</si>
  <si>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</si>
  <si>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</si>
  <si>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</si>
  <si>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</si>
  <si>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</si>
  <si>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</si>
  <si>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</si>
  <si>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</si>
  <si>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</si>
  <si>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</si>
  <si>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</si>
  <si>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</si>
  <si>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</si>
  <si>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</si>
  <si>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</si>
  <si>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</si>
  <si>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4B02-02-60525-P-002P</t>
  </si>
  <si>
    <t>RU000A101MC3</t>
  </si>
  <si>
    <t>Публичное акционерное общество "Магнит"</t>
  </si>
  <si>
    <t>1032304945947</t>
  </si>
  <si>
    <t>4B02-03-00822-J-001P</t>
  </si>
  <si>
    <t>RU000A0ZYC98</t>
  </si>
  <si>
    <t>Публичное акционерное общество "МегаФон"</t>
  </si>
  <si>
    <t>1027809169585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</si>
  <si>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</si>
  <si>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</si>
  <si>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</si>
  <si>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</si>
  <si>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</si>
  <si>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</si>
  <si>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</si>
  <si>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</si>
  <si>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</si>
  <si>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</si>
  <si>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</si>
  <si>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</si>
  <si>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4B02-04-36420-R-001P</t>
  </si>
  <si>
    <t>RU000A101R33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</si>
  <si>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</si>
  <si>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</si>
  <si>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</si>
  <si>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</si>
  <si>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4B02-05-00963-B-001P</t>
  </si>
  <si>
    <t>RU000A102G01</t>
  </si>
  <si>
    <t>Публичное акционерное общество "Совкомбанк"</t>
  </si>
  <si>
    <t>1144400000425</t>
  </si>
  <si>
    <t>4B02-05-36241-R-001P</t>
  </si>
  <si>
    <t>RU000A100AB2</t>
  </si>
  <si>
    <t>Общество с ограниченной ответственностью "ИКС 5 ФИНАНС"</t>
  </si>
  <si>
    <t>1067761792053</t>
  </si>
  <si>
    <t>4B02-06-00146-A-001P</t>
  </si>
  <si>
    <t>RU000A0ZYXV9</t>
  </si>
  <si>
    <t>4B02-07-00122-A</t>
  </si>
  <si>
    <t>RU000A0JUFV8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</si>
  <si>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</si>
  <si>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</si>
  <si>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</si>
  <si>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</si>
  <si>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</si>
  <si>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</si>
  <si>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4B02-07-36241-R-001P</t>
  </si>
  <si>
    <t>RU000A1010X1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</si>
  <si>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</si>
  <si>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</si>
  <si>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</si>
  <si>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</si>
  <si>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</si>
  <si>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</si>
  <si>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4B020301326B002P</t>
  </si>
  <si>
    <t>RU000A0ZZZ66</t>
  </si>
  <si>
    <t>АКЦИОНЕРНОЕ ОБЩЕСТВО "АЛЬФА-БАНК"</t>
  </si>
  <si>
    <t>1027700067328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</si>
  <si>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</si>
  <si>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</si>
  <si>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</si>
  <si>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</si>
  <si>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</si>
  <si>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</si>
  <si>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4B021501326B</t>
  </si>
  <si>
    <t>RU000A0JV0U1</t>
  </si>
  <si>
    <t>4B022001326B</t>
  </si>
  <si>
    <t>RU000A0JXRV7</t>
  </si>
  <si>
    <t>4B023401000B001P</t>
  </si>
  <si>
    <t>RU000A102PB6</t>
  </si>
  <si>
    <t>Банк ВТБ (публичное акционерное общество)</t>
  </si>
  <si>
    <t>1027739609391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</si>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</sst>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3.5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44530</v>
      </c>
      <c r="G6" s="3">
        <v>44530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1290387000.8199999</v>
      </c>
      <c r="C7">
        <v>84804414.280000001</v>
      </c>
      <c r="D7">
        <v>613518493.80999994</v>
      </c>
      <c r="F7">
        <v>9428211.5399999991</v>
      </c>
      <c r="H7">
        <v>15342187.42</v>
      </c>
      <c r="I7">
        <v>0</v>
      </c>
      <c r="M7">
        <v>555093.68000000005</v>
      </c>
      <c r="N7">
        <v>185</v>
      </c>
    </row>
    <row r="8" spans="1:14" x14ac:dyDescent="0.25">
      <c r="A8" t="s">
        <v>41</v>
      </c>
      <c r="B8">
        <v>2014035401.55</v>
      </c>
    </row>
    <row r="9" spans="1:14" x14ac:dyDescent="0.25">
      <c r="A9" t="s">
        <v>42</v>
      </c>
      <c r="B9" s="2" t="s">
        <v>43</v>
      </c>
      <c r="C9">
        <v>2014035401.55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2014035401.55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3.5" x14ac:dyDescent="0.25"/>
  <cols>
    <col min="1" max="1" width="2.2109375" customWidth="1"/>
    <col min="2" max="2" width="50.42578125" style="9" customWidth="1"/>
    <col min="3" max="3" width="10.640625" customWidth="1"/>
    <col min="4" max="4" width="42.7109375" customWidth="1"/>
    <col min="5" max="5" width="15.640625" customWidth="1"/>
    <col min="6" max="6" width="16.28515625" style="40" customWidth="1"/>
    <col min="7" max="7" width="17.2109375" style="25" customWidth="1"/>
    <col min="8" max="8" width="10.640625" style="18" customWidth="1"/>
    <col min="9" max="9" width="1.35546875" customWidth="1"/>
    <col min="10" max="10" width="16.28515625" style="18" hidden="1" customWidth="1"/>
    <col min="11" max="11" width="16.78515625" style="18" hidden="1" customWidth="1"/>
    <col min="15" max="15" width="8.78515625" hidden="1" customWidth="1"/>
  </cols>
  <sheetData>
    <row r="1" spans="1:15" s="4" customFormat="1" ht="11.5" x14ac:dyDescent="0.25">
      <c r="B1" s="9"/>
      <c r="F1" s="34"/>
      <c r="G1" s="20"/>
      <c r="H1" s="19"/>
      <c r="J1" s="19"/>
      <c r="K1" s="19"/>
      <c r="O1" s="4">
        <f>XLRPARAMS_FinishDate</f>
        <v>44530</v>
      </c>
    </row>
    <row r="2" spans="1:15" s="4" customFormat="1" ht="14.25" customHeight="1" x14ac:dyDescent="0.25">
      <c r="B2" s="41" t="str">
        <f>Report05_NAME</f>
        <v>Состав инвестиционного портфеля средств пенсионных резервов фонда на 30.11.2021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2014035401.55</v>
      </c>
    </row>
    <row r="3" spans="1:15" s="4" customFormat="1" ht="14.25" customHeight="1" x14ac:dyDescent="0.2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5" x14ac:dyDescent="0.25">
      <c r="B4" s="9"/>
      <c r="F4" s="34"/>
      <c r="G4" s="20"/>
      <c r="H4" s="19"/>
      <c r="J4" s="19"/>
      <c r="K4" s="19"/>
    </row>
    <row r="5" spans="1:15" s="4" customFormat="1" ht="90" x14ac:dyDescent="0.2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97000</v>
      </c>
      <c r="G7" s="23">
        <v>100067140</v>
      </c>
      <c r="H7" s="23">
        <v>4.97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177970</v>
      </c>
      <c r="G8" s="23">
        <v>170230084.69999999</v>
      </c>
      <c r="H8" s="23">
        <v>8.4499999999999993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432269</v>
      </c>
      <c r="G9" s="23">
        <v>442725587.11000001</v>
      </c>
      <c r="H9" s="23">
        <v>21.98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29099</v>
      </c>
      <c r="G10" s="23">
        <v>29387080.100000001</v>
      </c>
      <c r="H10" s="23">
        <v>1.46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</v>
      </c>
      <c r="G11" s="23">
        <v>8668.26</v>
      </c>
      <c r="H11" s="23">
        <v>0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169768</v>
      </c>
      <c r="G12" s="23">
        <v>169450533.84</v>
      </c>
      <c r="H12" s="23">
        <v>8.41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72020</v>
      </c>
      <c r="G13" s="23">
        <v>71289717.200000003</v>
      </c>
      <c r="H13" s="23">
        <v>3.54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108366</v>
      </c>
      <c r="G14" s="23">
        <v>111272376.12</v>
      </c>
      <c r="H14" s="23">
        <v>5.52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30444</v>
      </c>
      <c r="G15" s="23">
        <v>29618358.719999999</v>
      </c>
      <c r="H15" s="23">
        <v>1.47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26930</v>
      </c>
      <c r="G16" s="23">
        <v>26286642.300000001</v>
      </c>
      <c r="H16" s="23">
        <v>1.31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26321</v>
      </c>
      <c r="G17" s="23">
        <v>26069634.449999999</v>
      </c>
      <c r="H17" s="23">
        <v>1.29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58297</v>
      </c>
      <c r="G18" s="23">
        <v>58307493.460000001</v>
      </c>
      <c r="H18" s="23">
        <v>2.9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8567</v>
      </c>
      <c r="G19" s="23">
        <v>8213696.9199999999</v>
      </c>
      <c r="H19" s="23">
        <v>0.41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46148</v>
      </c>
      <c r="G20" s="23">
        <v>47459987.640000001</v>
      </c>
      <c r="H20" s="23">
        <v>2.36</v>
      </c>
      <c r="J20" s="31"/>
      <c r="K20" s="31"/>
    </row>
    <row r="21" spans="1:15" s="5" customFormat="1" ht="35.25" customHeight="1" x14ac:dyDescent="0.25">
      <c r="B21" s="11" t="s">
        <v>5</v>
      </c>
      <c r="C21" s="13"/>
      <c r="D21" s="13"/>
      <c r="E21" s="13"/>
      <c r="F21" s="38"/>
      <c r="G21" s="23">
        <f>SUM($G$7:$G$20)</f>
        <v>1290387000.8200002</v>
      </c>
      <c r="H21" s="23">
        <f>(G21/$O$2) *100</f>
        <v>64.069727862127905</v>
      </c>
      <c r="J21" s="31"/>
      <c r="K21" s="31"/>
    </row>
    <row r="22" spans="1:15" s="5" customFormat="1" ht="35.25" customHeight="1" x14ac:dyDescent="0.25">
      <c r="A22" s="7"/>
      <c r="B22" s="10" t="s">
        <v>8</v>
      </c>
      <c r="C22" s="15"/>
      <c r="D22" s="15"/>
      <c r="E22" s="15"/>
      <c r="F22" s="39"/>
      <c r="G22" s="24"/>
      <c r="H22" s="27"/>
      <c r="I22" s="7"/>
      <c r="J22" s="32"/>
      <c r="K22" s="32"/>
      <c r="L22" s="7"/>
      <c r="M22" s="7"/>
      <c r="N22" s="7"/>
      <c r="O22" s="7"/>
    </row>
    <row r="23" spans="1:15" s="5" customFormat="1" ht="35.25" customHeight="1" x14ac:dyDescent="0.25">
      <c r="B23" s="11" t="s">
        <v>77</v>
      </c>
      <c r="C23" s="14" t="s">
        <v>78</v>
      </c>
      <c r="D23" s="14" t="s">
        <v>79</v>
      </c>
      <c r="E23" s="14" t="s">
        <v>80</v>
      </c>
      <c r="F23" s="37">
        <v>10560</v>
      </c>
      <c r="G23" s="23">
        <v>10183219.199999999</v>
      </c>
      <c r="H23" s="23">
        <v>0.51</v>
      </c>
      <c r="J23" s="31"/>
      <c r="K23" s="31"/>
    </row>
    <row r="24" spans="1:15" s="5" customFormat="1" ht="35.25" customHeight="1" x14ac:dyDescent="0.25">
      <c r="B24" s="11" t="s">
        <v>81</v>
      </c>
      <c r="C24" s="14" t="s">
        <v>82</v>
      </c>
      <c r="D24" s="14" t="s">
        <v>79</v>
      </c>
      <c r="E24" s="14" t="s">
        <v>80</v>
      </c>
      <c r="F24" s="37">
        <v>35000</v>
      </c>
      <c r="G24" s="23">
        <v>32529700</v>
      </c>
      <c r="H24" s="23">
        <v>1.62</v>
      </c>
      <c r="J24" s="31"/>
      <c r="K24" s="31"/>
    </row>
    <row r="25" spans="1:15" s="5" customFormat="1" ht="35.25" customHeight="1" x14ac:dyDescent="0.25">
      <c r="B25" s="11" t="s">
        <v>83</v>
      </c>
      <c r="C25" s="14" t="s">
        <v>84</v>
      </c>
      <c r="D25" s="14" t="s">
        <v>85</v>
      </c>
      <c r="E25" s="14" t="s">
        <v>86</v>
      </c>
      <c r="F25" s="37">
        <v>18800</v>
      </c>
      <c r="G25" s="23">
        <v>18970140</v>
      </c>
      <c r="H25" s="23">
        <v>0.94</v>
      </c>
      <c r="J25" s="31"/>
      <c r="K25" s="31"/>
    </row>
    <row r="26" spans="1:15" s="5" customFormat="1" ht="35.25" customHeight="1" x14ac:dyDescent="0.25">
      <c r="B26" s="11" t="s">
        <v>87</v>
      </c>
      <c r="C26" s="14" t="s">
        <v>88</v>
      </c>
      <c r="D26" s="14" t="s">
        <v>85</v>
      </c>
      <c r="E26" s="14" t="s">
        <v>86</v>
      </c>
      <c r="F26" s="37">
        <v>21750</v>
      </c>
      <c r="G26" s="23">
        <v>19861230</v>
      </c>
      <c r="H26" s="23">
        <v>0.99</v>
      </c>
      <c r="J26" s="31"/>
      <c r="K26" s="31"/>
    </row>
    <row r="27" spans="1:15" s="5" customFormat="1" ht="35.25" customHeight="1" x14ac:dyDescent="0.25">
      <c r="B27" s="11" t="s">
        <v>89</v>
      </c>
      <c r="C27" s="14" t="s">
        <v>90</v>
      </c>
      <c r="D27" s="14" t="s">
        <v>91</v>
      </c>
      <c r="E27" s="14" t="s">
        <v>92</v>
      </c>
      <c r="F27" s="37">
        <v>4229</v>
      </c>
      <c r="G27" s="23">
        <v>3260125.08</v>
      </c>
      <c r="H27" s="23">
        <v>0.16</v>
      </c>
      <c r="J27" s="31"/>
      <c r="K27" s="31"/>
    </row>
    <row r="28" spans="1:15" s="5" customFormat="1" ht="35.25" customHeight="1" x14ac:dyDescent="0.25">
      <c r="B28" s="11" t="s">
        <v>5</v>
      </c>
      <c r="C28" s="13"/>
      <c r="D28" s="13"/>
      <c r="E28" s="13"/>
      <c r="F28" s="38"/>
      <c r="G28" s="23">
        <f>SUM($G$23:$G$27)</f>
        <v>84804414.280000001</v>
      </c>
      <c r="H28" s="23">
        <f>(G28/$O$2) *100</f>
        <v>4.2106714814811399</v>
      </c>
      <c r="J28" s="31"/>
      <c r="K28" s="31"/>
    </row>
    <row r="29" spans="1:15" s="5" customFormat="1" ht="35.25" customHeight="1" x14ac:dyDescent="0.25">
      <c r="B29" s="12" t="s">
        <v>15</v>
      </c>
      <c r="C29" s="13"/>
      <c r="D29" s="13"/>
      <c r="E29" s="13"/>
      <c r="F29" s="38"/>
      <c r="G29" s="23"/>
      <c r="H29" s="28"/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/>
      <c r="H30" s="23">
        <f>(G30/$O$2) *100</f>
        <v>0</v>
      </c>
      <c r="J30" s="31"/>
      <c r="K30" s="31"/>
    </row>
    <row r="31" spans="1:15" s="5" customFormat="1" ht="35.25" customHeight="1" x14ac:dyDescent="0.25">
      <c r="B31" s="10" t="s">
        <v>16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93</v>
      </c>
      <c r="C32" s="14" t="s">
        <v>94</v>
      </c>
      <c r="D32" s="14" t="s">
        <v>95</v>
      </c>
      <c r="E32" s="14" t="s">
        <v>96</v>
      </c>
      <c r="F32" s="37">
        <v>33441</v>
      </c>
      <c r="G32" s="23">
        <v>31606426.739999998</v>
      </c>
      <c r="H32" s="23">
        <v>1.57</v>
      </c>
      <c r="J32" s="31"/>
      <c r="K32" s="31"/>
    </row>
    <row r="33" spans="2:11" s="5" customFormat="1" ht="35.25" customHeight="1" x14ac:dyDescent="0.25">
      <c r="B33" s="11" t="s">
        <v>97</v>
      </c>
      <c r="C33" s="14" t="s">
        <v>98</v>
      </c>
      <c r="D33" s="14" t="s">
        <v>99</v>
      </c>
      <c r="E33" s="14" t="s">
        <v>100</v>
      </c>
      <c r="F33" s="37">
        <v>32000</v>
      </c>
      <c r="G33" s="23">
        <v>31449684.800000001</v>
      </c>
      <c r="H33" s="23">
        <v>1.56</v>
      </c>
      <c r="J33" s="31"/>
      <c r="K33" s="31"/>
    </row>
    <row r="34" spans="2:11" s="5" customFormat="1" ht="35.25" customHeight="1" x14ac:dyDescent="0.25">
      <c r="B34" s="11" t="s">
        <v>101</v>
      </c>
      <c r="C34" s="14" t="s">
        <v>102</v>
      </c>
      <c r="D34" s="14" t="s">
        <v>103</v>
      </c>
      <c r="E34" s="14" t="s">
        <v>104</v>
      </c>
      <c r="F34" s="37">
        <v>277</v>
      </c>
      <c r="G34" s="23">
        <v>259535.15</v>
      </c>
      <c r="H34" s="23">
        <v>0.01</v>
      </c>
      <c r="J34" s="31"/>
      <c r="K34" s="31"/>
    </row>
    <row r="35" spans="2:11" s="5" customFormat="1" ht="35.25" customHeight="1" x14ac:dyDescent="0.25">
      <c r="B35" s="11" t="s">
        <v>105</v>
      </c>
      <c r="C35" s="14" t="s">
        <v>106</v>
      </c>
      <c r="D35" s="14" t="s">
        <v>107</v>
      </c>
      <c r="E35" s="14" t="s">
        <v>108</v>
      </c>
      <c r="F35" s="37">
        <v>21000</v>
      </c>
      <c r="G35" s="23">
        <v>20671560</v>
      </c>
      <c r="H35" s="23">
        <v>1.03</v>
      </c>
      <c r="J35" s="31"/>
      <c r="K35" s="31"/>
    </row>
    <row r="36" spans="2:11" s="5" customFormat="1" ht="35.25" customHeight="1" x14ac:dyDescent="0.25">
      <c r="B36" s="11" t="s">
        <v>109</v>
      </c>
      <c r="C36" s="14" t="s">
        <v>110</v>
      </c>
      <c r="D36" s="14" t="s">
        <v>111</v>
      </c>
      <c r="E36" s="14" t="s">
        <v>112</v>
      </c>
      <c r="F36" s="37">
        <v>41000</v>
      </c>
      <c r="G36" s="23">
        <v>41097990</v>
      </c>
      <c r="H36" s="23">
        <v>2.04</v>
      </c>
      <c r="J36" s="31"/>
      <c r="K36" s="31"/>
    </row>
    <row r="37" spans="2:11" s="5" customFormat="1" ht="35.25" customHeight="1" x14ac:dyDescent="0.25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28775</v>
      </c>
      <c r="G37" s="23">
        <v>29196553.75</v>
      </c>
      <c r="H37" s="23">
        <v>1.45</v>
      </c>
      <c r="J37" s="31"/>
      <c r="K37" s="31"/>
    </row>
    <row r="38" spans="2:11" s="5" customFormat="1" ht="35.25" customHeight="1" x14ac:dyDescent="0.25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5670</v>
      </c>
      <c r="G38" s="23">
        <v>5520538.7999999998</v>
      </c>
      <c r="H38" s="23">
        <v>0.27</v>
      </c>
      <c r="J38" s="31"/>
      <c r="K38" s="31"/>
    </row>
    <row r="39" spans="2:11" s="5" customFormat="1" ht="35.25" customHeight="1" x14ac:dyDescent="0.25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5890</v>
      </c>
      <c r="G39" s="23">
        <v>5910968.4000000004</v>
      </c>
      <c r="H39" s="23">
        <v>0.28999999999999998</v>
      </c>
      <c r="J39" s="31"/>
      <c r="K39" s="31"/>
    </row>
    <row r="40" spans="2:11" s="5" customFormat="1" ht="35.25" customHeight="1" x14ac:dyDescent="0.25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45178</v>
      </c>
      <c r="G40" s="23">
        <v>45728268.039999999</v>
      </c>
      <c r="H40" s="23">
        <v>2.27</v>
      </c>
      <c r="J40" s="31"/>
      <c r="K40" s="31"/>
    </row>
    <row r="41" spans="2:11" s="5" customFormat="1" ht="35.25" customHeight="1" x14ac:dyDescent="0.25">
      <c r="B41" s="11" t="s">
        <v>129</v>
      </c>
      <c r="C41" s="14" t="s">
        <v>130</v>
      </c>
      <c r="D41" s="14" t="s">
        <v>119</v>
      </c>
      <c r="E41" s="14" t="s">
        <v>120</v>
      </c>
      <c r="F41" s="37">
        <v>7477</v>
      </c>
      <c r="G41" s="23">
        <v>7144123.96</v>
      </c>
      <c r="H41" s="23">
        <v>0.35</v>
      </c>
      <c r="J41" s="31"/>
      <c r="K41" s="31"/>
    </row>
    <row r="42" spans="2:11" s="5" customFormat="1" ht="35.25" customHeight="1" x14ac:dyDescent="0.25">
      <c r="B42" s="11" t="s">
        <v>131</v>
      </c>
      <c r="C42" s="14" t="s">
        <v>132</v>
      </c>
      <c r="D42" s="14" t="s">
        <v>133</v>
      </c>
      <c r="E42" s="14" t="s">
        <v>134</v>
      </c>
      <c r="F42" s="37">
        <v>51456</v>
      </c>
      <c r="G42" s="23">
        <v>51390136.32</v>
      </c>
      <c r="H42" s="23">
        <v>2.5499999999999998</v>
      </c>
      <c r="J42" s="31"/>
      <c r="K42" s="31"/>
    </row>
    <row r="43" spans="2:11" s="5" customFormat="1" ht="35.25" customHeight="1" x14ac:dyDescent="0.25">
      <c r="B43" s="11" t="s">
        <v>135</v>
      </c>
      <c r="C43" s="14" t="s">
        <v>136</v>
      </c>
      <c r="D43" s="14" t="s">
        <v>127</v>
      </c>
      <c r="E43" s="14" t="s">
        <v>128</v>
      </c>
      <c r="F43" s="37">
        <v>10185</v>
      </c>
      <c r="G43" s="23">
        <v>10343173.050000001</v>
      </c>
      <c r="H43" s="23">
        <v>0.51</v>
      </c>
      <c r="J43" s="31"/>
      <c r="K43" s="31"/>
    </row>
    <row r="44" spans="2:11" s="5" customFormat="1" ht="35.25" customHeight="1" x14ac:dyDescent="0.25">
      <c r="B44" s="11" t="s">
        <v>137</v>
      </c>
      <c r="C44" s="14" t="s">
        <v>138</v>
      </c>
      <c r="D44" s="14" t="s">
        <v>115</v>
      </c>
      <c r="E44" s="14" t="s">
        <v>116</v>
      </c>
      <c r="F44" s="37">
        <v>887</v>
      </c>
      <c r="G44" s="23">
        <v>880915.18</v>
      </c>
      <c r="H44" s="23">
        <v>0.04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141</v>
      </c>
      <c r="E45" s="14" t="s">
        <v>142</v>
      </c>
      <c r="F45" s="37">
        <v>35000</v>
      </c>
      <c r="G45" s="23">
        <v>31817800</v>
      </c>
      <c r="H45" s="23">
        <v>1.58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145</v>
      </c>
      <c r="E46" s="14" t="s">
        <v>146</v>
      </c>
      <c r="F46" s="37">
        <v>31500</v>
      </c>
      <c r="G46" s="23">
        <v>31922415</v>
      </c>
      <c r="H46" s="23">
        <v>1.58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149</v>
      </c>
      <c r="E47" s="14" t="s">
        <v>150</v>
      </c>
      <c r="F47" s="37">
        <v>2000</v>
      </c>
      <c r="G47" s="23">
        <v>2000040</v>
      </c>
      <c r="H47" s="23">
        <v>0.1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95</v>
      </c>
      <c r="E48" s="14" t="s">
        <v>96</v>
      </c>
      <c r="F48" s="37">
        <v>16077</v>
      </c>
      <c r="G48" s="23">
        <v>15824269.560000001</v>
      </c>
      <c r="H48" s="23">
        <v>0.79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133</v>
      </c>
      <c r="E49" s="14" t="s">
        <v>134</v>
      </c>
      <c r="F49" s="37">
        <v>25000</v>
      </c>
      <c r="G49" s="23">
        <v>25677750</v>
      </c>
      <c r="H49" s="23">
        <v>1.27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157</v>
      </c>
      <c r="E50" s="14" t="s">
        <v>158</v>
      </c>
      <c r="F50" s="37">
        <v>20073</v>
      </c>
      <c r="G50" s="23">
        <v>19527215.129999999</v>
      </c>
      <c r="H50" s="23">
        <v>0.97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149</v>
      </c>
      <c r="E51" s="14" t="s">
        <v>150</v>
      </c>
      <c r="F51" s="37">
        <v>15000</v>
      </c>
      <c r="G51" s="23">
        <v>15493200</v>
      </c>
      <c r="H51" s="23">
        <v>0.77</v>
      </c>
      <c r="J51" s="31"/>
      <c r="K51" s="31"/>
    </row>
    <row r="52" spans="2:11" s="5" customFormat="1" ht="35.25" customHeight="1" x14ac:dyDescent="0.25">
      <c r="B52" s="11" t="s">
        <v>161</v>
      </c>
      <c r="C52" s="14" t="s">
        <v>162</v>
      </c>
      <c r="D52" s="14" t="s">
        <v>149</v>
      </c>
      <c r="E52" s="14" t="s">
        <v>150</v>
      </c>
      <c r="F52" s="37">
        <v>3784</v>
      </c>
      <c r="G52" s="23">
        <v>3757517.9</v>
      </c>
      <c r="H52" s="23">
        <v>0.19</v>
      </c>
      <c r="J52" s="31"/>
      <c r="K52" s="31"/>
    </row>
    <row r="53" spans="2:11" s="5" customFormat="1" ht="35.25" customHeight="1" x14ac:dyDescent="0.25">
      <c r="B53" s="11" t="s">
        <v>163</v>
      </c>
      <c r="C53" s="14" t="s">
        <v>164</v>
      </c>
      <c r="D53" s="14" t="s">
        <v>165</v>
      </c>
      <c r="E53" s="14" t="s">
        <v>166</v>
      </c>
      <c r="F53" s="37">
        <v>39895</v>
      </c>
      <c r="G53" s="23">
        <v>40270431.5</v>
      </c>
      <c r="H53" s="23">
        <v>2</v>
      </c>
      <c r="J53" s="31"/>
      <c r="K53" s="31"/>
    </row>
    <row r="54" spans="2:11" s="5" customFormat="1" ht="35.25" customHeight="1" x14ac:dyDescent="0.25">
      <c r="B54" s="11" t="s">
        <v>167</v>
      </c>
      <c r="C54" s="14" t="s">
        <v>168</v>
      </c>
      <c r="D54" s="14" t="s">
        <v>157</v>
      </c>
      <c r="E54" s="14" t="s">
        <v>158</v>
      </c>
      <c r="F54" s="37">
        <v>40504</v>
      </c>
      <c r="G54" s="23">
        <v>40763630.640000001</v>
      </c>
      <c r="H54" s="23">
        <v>2.02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171</v>
      </c>
      <c r="E55" s="14" t="s">
        <v>172</v>
      </c>
      <c r="F55" s="37">
        <v>23999</v>
      </c>
      <c r="G55" s="23">
        <v>25089274.57</v>
      </c>
      <c r="H55" s="23">
        <v>1.25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175</v>
      </c>
      <c r="E56" s="14" t="s">
        <v>176</v>
      </c>
      <c r="F56" s="37">
        <v>31117</v>
      </c>
      <c r="G56" s="23">
        <v>31547348.109999999</v>
      </c>
      <c r="H56" s="23">
        <v>1.57</v>
      </c>
      <c r="J56" s="31"/>
      <c r="K56" s="31"/>
    </row>
    <row r="57" spans="2:11" s="5" customFormat="1" ht="35.25" customHeight="1" x14ac:dyDescent="0.25">
      <c r="B57" s="11" t="s">
        <v>177</v>
      </c>
      <c r="C57" s="14" t="s">
        <v>178</v>
      </c>
      <c r="D57" s="14" t="s">
        <v>175</v>
      </c>
      <c r="E57" s="14" t="s">
        <v>176</v>
      </c>
      <c r="F57" s="37">
        <v>32990</v>
      </c>
      <c r="G57" s="23">
        <v>33235445.600000001</v>
      </c>
      <c r="H57" s="23">
        <v>1.65</v>
      </c>
      <c r="J57" s="31"/>
      <c r="K57" s="31"/>
    </row>
    <row r="58" spans="2:11" s="5" customFormat="1" ht="35.25" customHeight="1" x14ac:dyDescent="0.25">
      <c r="B58" s="11" t="s">
        <v>179</v>
      </c>
      <c r="C58" s="14" t="s">
        <v>180</v>
      </c>
      <c r="D58" s="14" t="s">
        <v>171</v>
      </c>
      <c r="E58" s="14" t="s">
        <v>172</v>
      </c>
      <c r="F58" s="37">
        <v>120</v>
      </c>
      <c r="G58" s="23">
        <v>117291.66</v>
      </c>
      <c r="H58" s="23">
        <v>0.01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171</v>
      </c>
      <c r="E59" s="14" t="s">
        <v>172</v>
      </c>
      <c r="F59" s="37">
        <v>10700</v>
      </c>
      <c r="G59" s="23">
        <v>10376470.630000001</v>
      </c>
      <c r="H59" s="23">
        <v>0.52</v>
      </c>
      <c r="J59" s="31"/>
      <c r="K59" s="31"/>
    </row>
    <row r="60" spans="2:11" s="5" customFormat="1" ht="35.25" customHeight="1" x14ac:dyDescent="0.25">
      <c r="B60" s="11" t="s">
        <v>183</v>
      </c>
      <c r="C60" s="14" t="s">
        <v>184</v>
      </c>
      <c r="D60" s="14" t="s">
        <v>185</v>
      </c>
      <c r="E60" s="14" t="s">
        <v>186</v>
      </c>
      <c r="F60" s="37">
        <v>3204</v>
      </c>
      <c r="G60" s="23">
        <v>3239147.88</v>
      </c>
      <c r="H60" s="23">
        <v>0.16</v>
      </c>
      <c r="J60" s="31"/>
      <c r="K60" s="31"/>
    </row>
    <row r="61" spans="2:11" s="5" customFormat="1" ht="35.25" customHeight="1" x14ac:dyDescent="0.25">
      <c r="B61" s="11" t="s">
        <v>187</v>
      </c>
      <c r="C61" s="14" t="s">
        <v>188</v>
      </c>
      <c r="D61" s="14" t="s">
        <v>171</v>
      </c>
      <c r="E61" s="14" t="s">
        <v>172</v>
      </c>
      <c r="F61" s="37">
        <v>1423</v>
      </c>
      <c r="G61" s="23">
        <v>1342515.12</v>
      </c>
      <c r="H61" s="23">
        <v>7.0000000000000007E-2</v>
      </c>
      <c r="J61" s="31"/>
      <c r="K61" s="31"/>
    </row>
    <row r="62" spans="2:11" s="5" customFormat="1" ht="35.25" customHeight="1" x14ac:dyDescent="0.25">
      <c r="B62" s="11" t="s">
        <v>189</v>
      </c>
      <c r="C62" s="14" t="s">
        <v>190</v>
      </c>
      <c r="D62" s="14" t="s">
        <v>185</v>
      </c>
      <c r="E62" s="14" t="s">
        <v>186</v>
      </c>
      <c r="F62" s="37">
        <v>319</v>
      </c>
      <c r="G62" s="23">
        <v>316856.32000000001</v>
      </c>
      <c r="H62" s="23">
        <v>0.02</v>
      </c>
      <c r="J62" s="31"/>
      <c r="K62" s="31"/>
    </row>
    <row r="63" spans="2:11" s="5" customFormat="1" ht="35.25" customHeight="1" x14ac:dyDescent="0.25">
      <c r="B63" s="11" t="s">
        <v>5</v>
      </c>
      <c r="C63" s="13"/>
      <c r="D63" s="13"/>
      <c r="E63" s="13"/>
      <c r="F63" s="38"/>
      <c r="G63" s="23">
        <f>SUM($G$32:$G$62)</f>
        <v>613518493.81000006</v>
      </c>
      <c r="H63" s="23">
        <f>(G63/$O$2) *100</f>
        <v>30.462150433792612</v>
      </c>
      <c r="J63" s="31"/>
      <c r="K63" s="31"/>
    </row>
    <row r="64" spans="2:11" s="5" customFormat="1" ht="35.25" customHeight="1" x14ac:dyDescent="0.25">
      <c r="B64" s="12" t="s">
        <v>27</v>
      </c>
      <c r="C64" s="16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5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5">
      <c r="B66" s="10" t="s">
        <v>9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5">
      <c r="B67" s="11" t="s">
        <v>191</v>
      </c>
      <c r="C67" s="14" t="s">
        <v>192</v>
      </c>
      <c r="D67" s="14" t="s">
        <v>193</v>
      </c>
      <c r="E67" s="14" t="s">
        <v>194</v>
      </c>
      <c r="F67" s="37">
        <v>3762</v>
      </c>
      <c r="G67" s="23">
        <v>9428211.5399999991</v>
      </c>
      <c r="H67" s="23">
        <v>0.47</v>
      </c>
      <c r="J67" s="31"/>
      <c r="K67" s="31"/>
    </row>
    <row r="68" spans="1:15" s="5" customFormat="1" ht="35.25" customHeight="1" x14ac:dyDescent="0.25">
      <c r="B68" s="11" t="s">
        <v>5</v>
      </c>
      <c r="C68" s="13"/>
      <c r="D68" s="13"/>
      <c r="E68" s="13"/>
      <c r="F68" s="38"/>
      <c r="G68" s="23">
        <f>SUM($G$67)</f>
        <v>9428211.5399999991</v>
      </c>
      <c r="H68" s="23">
        <f>(G68/$O$2) *100</f>
        <v>0.46812541292690568</v>
      </c>
      <c r="J68" s="31"/>
      <c r="K68" s="31"/>
    </row>
    <row r="69" spans="1:15" s="7" customFormat="1" ht="35.25" customHeight="1" x14ac:dyDescent="0.25">
      <c r="A69" s="5"/>
      <c r="B69" s="10" t="s">
        <v>10</v>
      </c>
      <c r="C69" s="13"/>
      <c r="D69" s="13"/>
      <c r="E69" s="13"/>
      <c r="F69" s="38"/>
      <c r="G69" s="23"/>
      <c r="H69" s="23"/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0" t="s">
        <v>28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0" t="s">
        <v>32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29</v>
      </c>
      <c r="C75" s="13"/>
      <c r="D75" s="13"/>
      <c r="E75" s="13"/>
      <c r="F75" s="38"/>
      <c r="G75" s="23"/>
      <c r="H75" s="29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195</v>
      </c>
      <c r="C76" s="14"/>
      <c r="D76" s="14" t="s">
        <v>196</v>
      </c>
      <c r="E76" s="14" t="s">
        <v>197</v>
      </c>
      <c r="F76" s="37"/>
      <c r="G76" s="23">
        <v>1686669.52</v>
      </c>
      <c r="H76" s="23">
        <v>0.08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198</v>
      </c>
      <c r="C77" s="14"/>
      <c r="D77" s="14" t="s">
        <v>196</v>
      </c>
      <c r="E77" s="14" t="s">
        <v>197</v>
      </c>
      <c r="F77" s="37"/>
      <c r="G77" s="23">
        <v>1161010.49</v>
      </c>
      <c r="H77" s="23">
        <v>0.06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199</v>
      </c>
      <c r="C78" s="14"/>
      <c r="D78" s="14" t="s">
        <v>200</v>
      </c>
      <c r="E78" s="14" t="s">
        <v>201</v>
      </c>
      <c r="F78" s="37"/>
      <c r="G78" s="23">
        <v>8519009.2699999996</v>
      </c>
      <c r="H78" s="23">
        <v>0.42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202</v>
      </c>
      <c r="C79" s="14"/>
      <c r="D79" s="14" t="s">
        <v>203</v>
      </c>
      <c r="E79" s="14" t="s">
        <v>201</v>
      </c>
      <c r="F79" s="37"/>
      <c r="G79" s="23">
        <v>3975498.14</v>
      </c>
      <c r="H79" s="23">
        <v>0.2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>
        <f>SUM($G$76:$G$79)</f>
        <v>15342187.42</v>
      </c>
      <c r="H80" s="23">
        <f>(G80/$O$2) *100</f>
        <v>0.76176354239814581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2" t="s">
        <v>30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11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0" t="s">
        <v>25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204</v>
      </c>
      <c r="C86" s="14"/>
      <c r="D86" s="14" t="s">
        <v>205</v>
      </c>
      <c r="E86" s="14" t="s">
        <v>206</v>
      </c>
      <c r="F86" s="37"/>
      <c r="G86" s="23">
        <v>453602.4</v>
      </c>
      <c r="H86" s="23">
        <v>0.02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207</v>
      </c>
      <c r="C87" s="14"/>
      <c r="D87" s="14" t="s">
        <v>208</v>
      </c>
      <c r="E87" s="14" t="s">
        <v>209</v>
      </c>
      <c r="F87" s="37"/>
      <c r="G87" s="23">
        <v>101491.28</v>
      </c>
      <c r="H87" s="23">
        <v>0.01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5</v>
      </c>
      <c r="C88" s="13"/>
      <c r="D88" s="13"/>
      <c r="E88" s="13"/>
      <c r="F88" s="38"/>
      <c r="G88" s="23">
        <f>SUM($G$86:$G$87)</f>
        <v>555093.68000000005</v>
      </c>
      <c r="H88" s="23">
        <f>(G88/$O$2) *100</f>
        <v>2.7561267273296212E-2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0" t="s">
        <v>17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0" t="s">
        <v>18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0" t="s">
        <v>26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22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19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31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20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34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7"/>
      <c r="B105" s="10" t="s">
        <v>23</v>
      </c>
      <c r="C105" s="15"/>
      <c r="D105" s="15"/>
      <c r="E105" s="15"/>
      <c r="F105" s="39"/>
      <c r="G105" s="24">
        <f>G104+G102+G100+G98+G96+G94+G92+G90+G88+G84+G82+G80+G74+G72+G70+G68+G65+G63+G30+G28+G21</f>
        <v>2014035401.5500002</v>
      </c>
      <c r="H105" s="24">
        <v>100</v>
      </c>
      <c r="I105" s="7"/>
      <c r="J105" s="33">
        <v>2014035401.55</v>
      </c>
      <c r="K105" s="17">
        <f>ROUND(G105,2)-ROUND(J105,2)</f>
        <v>0</v>
      </c>
      <c r="L105" s="7"/>
      <c r="M105" s="7"/>
      <c r="N105" s="7"/>
      <c r="O105" s="7"/>
    </row>
    <row r="106" spans="1:15" ht="35.25" customHeight="1" x14ac:dyDescent="0.25"/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2022-03-07T19:20:22Z</dcterms:modified>
</cp:coreProperties>
</file>